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IENTES\FORMULA DE AJUSTES\PETROLEO SUDAMERICANO\2023\"/>
    </mc:Choice>
  </mc:AlternateContent>
  <xr:revisionPtr revIDLastSave="0" documentId="13_ncr:1_{E65B438B-746C-47A8-B196-1B97A4CA5C8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arifario" sheetId="1" r:id="rId1"/>
    <sheet name="Formula" sheetId="2" r:id="rId2"/>
    <sheet name="Soporte" sheetId="3" state="hidden" r:id="rId3"/>
    <sheet name="04-2023 Soporte" sheetId="4" r:id="rId4"/>
  </sheets>
  <calcPr calcId="181029"/>
</workbook>
</file>

<file path=xl/calcChain.xml><?xml version="1.0" encoding="utf-8"?>
<calcChain xmlns="http://schemas.openxmlformats.org/spreadsheetml/2006/main">
  <c r="N2" i="4" l="1"/>
  <c r="M2" i="4"/>
  <c r="H18" i="2"/>
  <c r="H22" i="2" s="1"/>
  <c r="H21" i="2" l="1"/>
  <c r="H20" i="2"/>
  <c r="H19" i="2"/>
  <c r="H13" i="1"/>
  <c r="H10" i="1"/>
  <c r="H11" i="1"/>
  <c r="H14" i="1"/>
  <c r="H15" i="1"/>
  <c r="H17" i="1"/>
  <c r="H18" i="1"/>
  <c r="H19" i="1"/>
  <c r="H20" i="1"/>
  <c r="H21" i="1"/>
  <c r="H22" i="1"/>
  <c r="H23" i="1"/>
  <c r="H24" i="1"/>
  <c r="H9" i="1"/>
  <c r="H16" i="1" l="1"/>
  <c r="H12" i="1"/>
  <c r="Q27" i="3"/>
  <c r="O27" i="3" l="1"/>
  <c r="L27" i="3"/>
  <c r="M27" i="3" s="1"/>
</calcChain>
</file>

<file path=xl/sharedStrings.xml><?xml version="1.0" encoding="utf-8"?>
<sst xmlns="http://schemas.openxmlformats.org/spreadsheetml/2006/main" count="221" uniqueCount="108">
  <si>
    <t>CONCEPTO</t>
  </si>
  <si>
    <t>5. CLAUSULA QUINTA: AJUSTE DE TARIFAS</t>
  </si>
  <si>
    <t>Los Precios establecidos en el punto 4 podrán ser revisados y modificados si de acuerdo a la siguiente formula polinómica.</t>
  </si>
  <si>
    <t>INCIDENCIA (*)</t>
  </si>
  <si>
    <t>M.O.</t>
  </si>
  <si>
    <t>xMO 45 % *</t>
  </si>
  <si>
    <t>COMBUSTIBLES Y LUBRICANTES</t>
  </si>
  <si>
    <t>xCO 33.7 % *</t>
  </si>
  <si>
    <t>MATERIALES-EQUIPOS-RODADOS-NEUMATICOS-MANTENIMIENTO-INMUEBLES (Misceláneos).</t>
  </si>
  <si>
    <t>xMISC.ARP 19.6 % *</t>
  </si>
  <si>
    <r>
      <t xml:space="preserve">xMISC.USD </t>
    </r>
    <r>
      <rPr>
        <sz val="8"/>
        <color rgb="FF000000"/>
        <rFont val="Arial"/>
        <family val="2"/>
      </rPr>
      <t>1.7</t>
    </r>
    <r>
      <rPr>
        <sz val="9"/>
        <color rgb="FF000000"/>
        <rFont val="Arial"/>
        <family val="2"/>
      </rPr>
      <t xml:space="preserve"> % *</t>
    </r>
  </si>
  <si>
    <t>Dónde:</t>
  </si>
  <si>
    <t>NEUQUEN</t>
  </si>
  <si>
    <t>NEUQUEN PETRO OESTE S.R.L.</t>
  </si>
  <si>
    <t>Gas Oil Grado 2</t>
  </si>
  <si>
    <t>YPF</t>
  </si>
  <si>
    <t>Código</t>
  </si>
  <si>
    <t>Descripción</t>
  </si>
  <si>
    <t>NG</t>
  </si>
  <si>
    <t>Nivel general</t>
  </si>
  <si>
    <t>Ene</t>
  </si>
  <si>
    <t>Feb</t>
  </si>
  <si>
    <t>Mar</t>
  </si>
  <si>
    <t>Abr</t>
  </si>
  <si>
    <t>May</t>
  </si>
  <si>
    <t>Jun</t>
  </si>
  <si>
    <t>Jul</t>
  </si>
  <si>
    <t>VARIACION DE FORMULA</t>
  </si>
  <si>
    <t>TOTALES</t>
  </si>
  <si>
    <t>Ago</t>
  </si>
  <si>
    <t>Sep</t>
  </si>
  <si>
    <t>Oct</t>
  </si>
  <si>
    <t>NO</t>
  </si>
  <si>
    <t>Resultados de la búsqueda</t>
  </si>
  <si>
    <t>Período:</t>
  </si>
  <si>
    <t>Provincia:</t>
  </si>
  <si>
    <t>Localidad:</t>
  </si>
  <si>
    <t>Razon Social:</t>
  </si>
  <si>
    <t>(Todos)</t>
  </si>
  <si>
    <t>Tipo de precio a visualizar:</t>
  </si>
  <si>
    <t>Todos los precios</t>
  </si>
  <si>
    <t>Derivado:</t>
  </si>
  <si>
    <t>Canal de comercialización destino:</t>
  </si>
  <si>
    <t>Al público</t>
  </si>
  <si>
    <t>Bandera:</t>
  </si>
  <si>
    <t>Localidad</t>
  </si>
  <si>
    <t>Derivado</t>
  </si>
  <si>
    <t>Boca de expendio</t>
  </si>
  <si>
    <t>Dirección</t>
  </si>
  <si>
    <t>Bandera</t>
  </si>
  <si>
    <t>Precio sin impuesto</t>
  </si>
  <si>
    <t>Precio final</t>
  </si>
  <si>
    <t>Volumen informado (m3)</t>
  </si>
  <si>
    <t>Exento</t>
  </si>
  <si>
    <t>Primera Página</t>
  </si>
  <si>
    <t>Última Página</t>
  </si>
  <si>
    <t>Índice de Precios Internos al por Mayor (IPIM), base año 1993, periodo de referencia diciembre 2015=100</t>
  </si>
  <si>
    <t>Nov*</t>
  </si>
  <si>
    <t>San Martin y Solalique sin número</t>
  </si>
  <si>
    <t>BASE NOV 22</t>
  </si>
  <si>
    <t>MO</t>
  </si>
  <si>
    <t>Meses</t>
  </si>
  <si>
    <t>Dic</t>
  </si>
  <si>
    <t>SERVICIO DE OPERACIÓN DE EQUIPO HOT OIL/WATER</t>
  </si>
  <si>
    <t>Moneda: Pesos Argentinos</t>
  </si>
  <si>
    <t>Razón Social: GREEN OIL SERVICES SA</t>
  </si>
  <si>
    <t>CUIT: 30-70858254-5</t>
  </si>
  <si>
    <t>Items</t>
  </si>
  <si>
    <t>Detalle</t>
  </si>
  <si>
    <t>Item</t>
  </si>
  <si>
    <t>Apertura</t>
  </si>
  <si>
    <t>Unidad</t>
  </si>
  <si>
    <t>Equipo Hot Oil/Water convencional</t>
  </si>
  <si>
    <t>1.1 Modalidad Servicio mensual</t>
  </si>
  <si>
    <t>Operación normal 08:00 a 17:00 L-V</t>
  </si>
  <si>
    <t>Horas</t>
  </si>
  <si>
    <t>Hora Extra 50%</t>
  </si>
  <si>
    <t>Hora Extra 100%</t>
  </si>
  <si>
    <t>Tarifa Stand By</t>
  </si>
  <si>
    <t>1.2 Modalidad On-Call</t>
  </si>
  <si>
    <t>Equipo Hot Oil/Water Dual</t>
  </si>
  <si>
    <t>2.1 Modalidad Servicio mensual</t>
  </si>
  <si>
    <t>2.2 Modalidad On-Call</t>
  </si>
  <si>
    <t xml:space="preserve">* El Oferente deberá completar la Columna "Precio Unitario" a los fines de los incrementos / reducciones de alcance que se puedieran dar </t>
  </si>
  <si>
    <t>* Los precios indicados en la presente planilla incluyen todos los impuestos y gravamenes a la fecha, excepto el IVA.</t>
  </si>
  <si>
    <t>* Los precios deberán estar expresados en Pesos</t>
  </si>
  <si>
    <t>* La Unidad MES contempla un promedio de 22 dias habiles.</t>
  </si>
  <si>
    <t>* El que suscribe en representación de la firma Green Oil Services con domicilio legal en  Av. Conquistadores del Desierto N°2450, manifiesta estar de acuerdo con las bases, especificaciones, cláusulas, documentación y anexos que forman parte integrante del presente concurso de precios.</t>
  </si>
  <si>
    <t>Firma Representante Legal</t>
  </si>
  <si>
    <t>MO: Salarios Convenio Petroleros Privados y Jerárquicos- Base Enero 2023</t>
  </si>
  <si>
    <t>GO: Gas Oil  G 2 Neuquén Petrooeste – Valor base Enero 2023</t>
  </si>
  <si>
    <r>
      <t>SISTEMA DE INDICES DE PRECIOS MAYORISTAS (SIPM)</t>
    </r>
    <r>
      <rPr>
        <b/>
        <sz val="9"/>
        <color rgb="FF000000"/>
        <rFont val="Arial"/>
        <family val="2"/>
      </rPr>
      <t xml:space="preserve"> - </t>
    </r>
    <r>
      <rPr>
        <sz val="11"/>
        <color theme="1"/>
        <rFont val="Calibri"/>
        <family val="2"/>
      </rPr>
      <t>Nivel general.- valor Base Enero 2023</t>
    </r>
  </si>
  <si>
    <t>Dólar: Venta Banco Nación – valor base Enero 2023</t>
  </si>
  <si>
    <t>BASE FEB 23</t>
  </si>
  <si>
    <t>Feb*</t>
  </si>
  <si>
    <t>Febrero de 2023</t>
  </si>
  <si>
    <t>46.16</t>
  </si>
  <si>
    <t>Precio Feb 2023</t>
  </si>
  <si>
    <t>Ajuste %</t>
  </si>
  <si>
    <t>Enero de 2023</t>
  </si>
  <si>
    <t>44.12</t>
  </si>
  <si>
    <t>BASE ENE 23</t>
  </si>
  <si>
    <t>BASE ABR 23</t>
  </si>
  <si>
    <t>Abr*</t>
  </si>
  <si>
    <t>Abril de 2023</t>
  </si>
  <si>
    <t>40.04</t>
  </si>
  <si>
    <t>Precio Abr 2023</t>
  </si>
  <si>
    <t xml:space="preserve">Basico 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</si>
</sst>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_ * #,##0.00_ ;_ * \-#,##0.00_ ;_ * &quot;-&quot;??_ ;_ @_ "/>
    <numFmt numFmtId="166" formatCode="_ [$€-2]\ * #,##0.00_ ;_ [$€-2]\ * \-#,##0.00_ ;_ [$€-2]\ * &quot;-&quot;??_ "/>
    <numFmt numFmtId="167" formatCode="_-* #,##0.00\ _€_-;\-* #,##0.00\ _€_-;_-* &quot;-&quot;??\ _€_-;_-@_-"/>
    <numFmt numFmtId="168" formatCode="#,##0.000"/>
    <numFmt numFmtId="169" formatCode="0.0%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</font>
    <font>
      <sz val="11"/>
      <color theme="1"/>
      <name val="Calibri"/>
      <family val="2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color theme="1"/>
      <name val="Trebuchet MS"/>
      <family val="2"/>
    </font>
    <font>
      <sz val="11"/>
      <color indexed="8"/>
      <name val="Calibri"/>
      <family val="2"/>
    </font>
    <font>
      <b/>
      <sz val="15"/>
      <color indexed="54"/>
      <name val="Calibri"/>
      <family val="2"/>
    </font>
    <font>
      <u/>
      <sz val="10"/>
      <color indexed="12"/>
      <name val="Arial"/>
      <family val="2"/>
    </font>
    <font>
      <u/>
      <sz val="9.35"/>
      <color theme="10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FFFF"/>
      <name val="Tahoma"/>
      <family val="2"/>
    </font>
    <font>
      <b/>
      <sz val="8"/>
      <color rgb="FFFFFFFF"/>
      <name val="Tahoma"/>
      <family val="2"/>
    </font>
    <font>
      <sz val="8"/>
      <name val="Calibri"/>
      <family val="2"/>
      <scheme val="minor"/>
    </font>
    <font>
      <b/>
      <sz val="14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12"/>
      <color indexed="9"/>
      <name val="Arial"/>
      <family val="2"/>
    </font>
    <font>
      <b/>
      <i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i/>
      <sz val="14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F9C"/>
        <bgColor indexed="64"/>
      </patternFill>
    </fill>
    <fill>
      <patternFill patternType="solid">
        <fgColor rgb="FFFFFFCE"/>
        <bgColor indexed="64"/>
      </patternFill>
    </fill>
    <fill>
      <patternFill patternType="solid">
        <fgColor rgb="FFFF861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/>
      <top/>
      <bottom/>
      <diagonal/>
    </border>
    <border>
      <left/>
      <right style="medium">
        <color rgb="FF4F81BD"/>
      </right>
      <top/>
      <bottom/>
      <diagonal/>
    </border>
    <border>
      <left style="medium">
        <color rgb="FF4F81BD"/>
      </left>
      <right/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/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Dot">
        <color indexed="64"/>
      </bottom>
      <diagonal/>
    </border>
    <border>
      <left style="medium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 style="medium">
        <color indexed="64"/>
      </right>
      <top style="medium">
        <color indexed="64"/>
      </top>
      <bottom style="dashDot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Dot">
        <color indexed="64"/>
      </top>
      <bottom style="dashDot">
        <color indexed="64"/>
      </bottom>
      <diagonal/>
    </border>
    <border>
      <left style="medium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 style="medium">
        <color indexed="64"/>
      </right>
      <top style="dashDot">
        <color indexed="64"/>
      </top>
      <bottom style="dashDot">
        <color indexed="64"/>
      </bottom>
      <diagonal/>
    </border>
    <border>
      <left style="medium">
        <color indexed="64"/>
      </left>
      <right style="medium">
        <color indexed="64"/>
      </right>
      <top style="dashDot">
        <color indexed="64"/>
      </top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1">
    <xf numFmtId="0" fontId="0" fillId="0" borderId="0"/>
    <xf numFmtId="9" fontId="1" fillId="0" borderId="0" applyFont="0" applyFill="0" applyBorder="0" applyAlignment="0" applyProtection="0"/>
    <xf numFmtId="0" fontId="9" fillId="0" borderId="0"/>
    <xf numFmtId="0" fontId="12" fillId="0" borderId="17" applyNumberFormat="0" applyFill="0" applyAlignment="0" applyProtection="0"/>
    <xf numFmtId="0" fontId="13" fillId="0" borderId="18" applyNumberFormat="0" applyFill="0" applyAlignment="0" applyProtection="0"/>
    <xf numFmtId="0" fontId="14" fillId="0" borderId="19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20" applyNumberFormat="0" applyAlignment="0" applyProtection="0"/>
    <xf numFmtId="0" fontId="19" fillId="8" borderId="21" applyNumberFormat="0" applyAlignment="0" applyProtection="0"/>
    <xf numFmtId="0" fontId="20" fillId="8" borderId="20" applyNumberFormat="0" applyAlignment="0" applyProtection="0"/>
    <xf numFmtId="0" fontId="21" fillId="0" borderId="22" applyNumberFormat="0" applyFill="0" applyAlignment="0" applyProtection="0"/>
    <xf numFmtId="0" fontId="22" fillId="9" borderId="23" applyNumberFormat="0" applyAlignment="0" applyProtection="0"/>
    <xf numFmtId="0" fontId="23" fillId="0" borderId="0" applyNumberFormat="0" applyFill="0" applyBorder="0" applyAlignment="0" applyProtection="0"/>
    <xf numFmtId="0" fontId="1" fillId="10" borderId="24" applyNumberFormat="0" applyFont="0" applyAlignment="0" applyProtection="0"/>
    <xf numFmtId="0" fontId="24" fillId="0" borderId="0" applyNumberFormat="0" applyFill="0" applyBorder="0" applyAlignment="0" applyProtection="0"/>
    <xf numFmtId="0" fontId="2" fillId="0" borderId="25" applyNumberFormat="0" applyFill="0" applyAlignment="0" applyProtection="0"/>
    <xf numFmtId="0" fontId="25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 applyNumberForma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9" fillId="0" borderId="26" applyNumberFormat="0" applyFill="0" applyAlignment="0" applyProtection="0"/>
    <xf numFmtId="166" fontId="9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165" fontId="28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4" fillId="0" borderId="0"/>
    <xf numFmtId="0" fontId="9" fillId="0" borderId="0"/>
    <xf numFmtId="3" fontId="9" fillId="0" borderId="0">
      <alignment vertical="center"/>
    </xf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28" fillId="10" borderId="24" applyNumberFormat="0" applyFon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5">
    <xf numFmtId="0" fontId="0" fillId="0" borderId="0" xfId="0"/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10" fontId="7" fillId="0" borderId="11" xfId="0" applyNumberFormat="1" applyFont="1" applyBorder="1" applyAlignment="1">
      <alignment horizontal="center" vertical="center"/>
    </xf>
    <xf numFmtId="10" fontId="8" fillId="0" borderId="11" xfId="0" applyNumberFormat="1" applyFont="1" applyBorder="1" applyAlignment="1">
      <alignment horizontal="center" vertical="center"/>
    </xf>
    <xf numFmtId="9" fontId="7" fillId="0" borderId="13" xfId="0" applyNumberFormat="1" applyFont="1" applyBorder="1" applyAlignment="1">
      <alignment horizontal="center" vertical="center"/>
    </xf>
    <xf numFmtId="0" fontId="5" fillId="2" borderId="15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 wrapText="1"/>
    </xf>
    <xf numFmtId="168" fontId="2" fillId="0" borderId="16" xfId="0" applyNumberFormat="1" applyFont="1" applyBorder="1"/>
    <xf numFmtId="0" fontId="7" fillId="37" borderId="0" xfId="0" applyFont="1" applyFill="1" applyAlignment="1">
      <alignment horizontal="left" vertical="center" wrapText="1"/>
    </xf>
    <xf numFmtId="0" fontId="7" fillId="35" borderId="0" xfId="0" applyFont="1" applyFill="1" applyAlignment="1">
      <alignment horizontal="left" vertical="center" wrapText="1"/>
    </xf>
    <xf numFmtId="0" fontId="7" fillId="38" borderId="0" xfId="0" applyFont="1" applyFill="1" applyAlignment="1">
      <alignment horizontal="left" vertical="center" wrapText="1"/>
    </xf>
    <xf numFmtId="0" fontId="7" fillId="39" borderId="0" xfId="0" applyFont="1" applyFill="1" applyAlignment="1">
      <alignment horizontal="left" vertical="center" wrapText="1"/>
    </xf>
    <xf numFmtId="0" fontId="35" fillId="40" borderId="0" xfId="0" applyFont="1" applyFill="1" applyAlignment="1">
      <alignment horizontal="center" vertical="center" wrapText="1"/>
    </xf>
    <xf numFmtId="0" fontId="7" fillId="37" borderId="0" xfId="0" applyFont="1" applyFill="1" applyAlignment="1">
      <alignment horizontal="center" vertical="center" wrapText="1"/>
    </xf>
    <xf numFmtId="3" fontId="7" fillId="37" borderId="0" xfId="0" applyNumberFormat="1" applyFont="1" applyFill="1" applyAlignment="1">
      <alignment horizontal="right" vertical="center" wrapText="1"/>
    </xf>
    <xf numFmtId="0" fontId="7" fillId="37" borderId="0" xfId="0" applyFont="1" applyFill="1" applyAlignment="1">
      <alignment horizontal="right" vertical="center" wrapText="1"/>
    </xf>
    <xf numFmtId="3" fontId="7" fillId="37" borderId="0" xfId="0" applyNumberFormat="1" applyFont="1" applyFill="1" applyAlignment="1">
      <alignment horizontal="center" vertical="center" wrapText="1"/>
    </xf>
    <xf numFmtId="0" fontId="10" fillId="3" borderId="34" xfId="2" applyFont="1" applyFill="1" applyBorder="1" applyAlignment="1">
      <alignment horizontal="center" vertical="center"/>
    </xf>
    <xf numFmtId="0" fontId="32" fillId="0" borderId="36" xfId="0" applyFont="1" applyBorder="1" applyAlignment="1">
      <alignment horizontal="left"/>
    </xf>
    <xf numFmtId="0" fontId="32" fillId="0" borderId="35" xfId="0" applyFont="1" applyBorder="1"/>
    <xf numFmtId="164" fontId="32" fillId="0" borderId="35" xfId="0" applyNumberFormat="1" applyFont="1" applyBorder="1"/>
    <xf numFmtId="0" fontId="10" fillId="3" borderId="37" xfId="2" applyFont="1" applyFill="1" applyBorder="1" applyAlignment="1">
      <alignment horizontal="center" vertical="center"/>
    </xf>
    <xf numFmtId="0" fontId="10" fillId="3" borderId="38" xfId="2" applyFont="1" applyFill="1" applyBorder="1" applyAlignment="1">
      <alignment horizontal="center" vertical="center"/>
    </xf>
    <xf numFmtId="164" fontId="32" fillId="0" borderId="36" xfId="0" applyNumberFormat="1" applyFont="1" applyBorder="1"/>
    <xf numFmtId="164" fontId="32" fillId="41" borderId="32" xfId="0" applyNumberFormat="1" applyFont="1" applyFill="1" applyBorder="1"/>
    <xf numFmtId="0" fontId="35" fillId="40" borderId="30" xfId="0" applyFont="1" applyFill="1" applyBorder="1" applyAlignment="1">
      <alignment horizontal="center" vertical="center" wrapText="1"/>
    </xf>
    <xf numFmtId="17" fontId="2" fillId="0" borderId="29" xfId="0" applyNumberFormat="1" applyFont="1" applyBorder="1"/>
    <xf numFmtId="17" fontId="2" fillId="0" borderId="31" xfId="0" applyNumberFormat="1" applyFont="1" applyBorder="1"/>
    <xf numFmtId="0" fontId="2" fillId="0" borderId="28" xfId="0" applyFont="1" applyBorder="1"/>
    <xf numFmtId="2" fontId="0" fillId="0" borderId="39" xfId="0" applyNumberFormat="1" applyBorder="1"/>
    <xf numFmtId="2" fontId="0" fillId="0" borderId="27" xfId="0" applyNumberFormat="1" applyBorder="1"/>
    <xf numFmtId="4" fontId="0" fillId="0" borderId="9" xfId="0" applyNumberForma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0" fontId="37" fillId="3" borderId="0" xfId="0" applyFont="1" applyFill="1"/>
    <xf numFmtId="0" fontId="38" fillId="3" borderId="0" xfId="0" applyFont="1" applyFill="1"/>
    <xf numFmtId="0" fontId="39" fillId="3" borderId="0" xfId="0" applyFont="1" applyFill="1" applyAlignment="1">
      <alignment horizontal="left"/>
    </xf>
    <xf numFmtId="0" fontId="39" fillId="3" borderId="0" xfId="2" applyFont="1" applyFill="1" applyAlignment="1">
      <alignment horizontal="left"/>
    </xf>
    <xf numFmtId="0" fontId="40" fillId="3" borderId="0" xfId="0" applyFont="1" applyFill="1" applyAlignment="1">
      <alignment horizontal="center"/>
    </xf>
    <xf numFmtId="0" fontId="41" fillId="42" borderId="27" xfId="0" applyFont="1" applyFill="1" applyBorder="1" applyAlignment="1">
      <alignment horizontal="center" vertical="center" wrapText="1"/>
    </xf>
    <xf numFmtId="0" fontId="38" fillId="3" borderId="0" xfId="0" applyFont="1" applyFill="1" applyAlignment="1">
      <alignment horizontal="center"/>
    </xf>
    <xf numFmtId="0" fontId="43" fillId="44" borderId="40" xfId="0" applyFont="1" applyFill="1" applyBorder="1" applyAlignment="1">
      <alignment horizontal="left" vertical="center"/>
    </xf>
    <xf numFmtId="0" fontId="9" fillId="44" borderId="41" xfId="0" applyFont="1" applyFill="1" applyBorder="1" applyAlignment="1">
      <alignment horizontal="center" vertical="center"/>
    </xf>
    <xf numFmtId="43" fontId="44" fillId="44" borderId="40" xfId="70" applyFont="1" applyFill="1" applyBorder="1" applyAlignment="1">
      <alignment horizontal="center" vertical="center"/>
    </xf>
    <xf numFmtId="0" fontId="43" fillId="0" borderId="44" xfId="0" applyFont="1" applyBorder="1" applyAlignment="1">
      <alignment horizontal="left" vertical="center"/>
    </xf>
    <xf numFmtId="0" fontId="9" fillId="0" borderId="45" xfId="0" applyFont="1" applyBorder="1" applyAlignment="1">
      <alignment horizontal="center" vertical="center"/>
    </xf>
    <xf numFmtId="43" fontId="44" fillId="0" borderId="44" xfId="70" applyFont="1" applyBorder="1" applyAlignment="1">
      <alignment horizontal="center" vertical="center"/>
    </xf>
    <xf numFmtId="0" fontId="43" fillId="0" borderId="47" xfId="0" applyFont="1" applyBorder="1" applyAlignment="1">
      <alignment horizontal="left" vertical="center"/>
    </xf>
    <xf numFmtId="0" fontId="9" fillId="0" borderId="48" xfId="0" applyFont="1" applyBorder="1" applyAlignment="1">
      <alignment horizontal="center" vertical="center"/>
    </xf>
    <xf numFmtId="43" fontId="44" fillId="0" borderId="47" xfId="70" applyFont="1" applyBorder="1" applyAlignment="1">
      <alignment horizontal="center" vertical="center"/>
    </xf>
    <xf numFmtId="43" fontId="38" fillId="3" borderId="0" xfId="0" applyNumberFormat="1" applyFont="1" applyFill="1" applyAlignment="1">
      <alignment horizontal="center"/>
    </xf>
    <xf numFmtId="0" fontId="43" fillId="45" borderId="40" xfId="0" applyFont="1" applyFill="1" applyBorder="1" applyAlignment="1">
      <alignment horizontal="left" vertical="center"/>
    </xf>
    <xf numFmtId="0" fontId="9" fillId="45" borderId="41" xfId="0" applyFont="1" applyFill="1" applyBorder="1" applyAlignment="1">
      <alignment horizontal="center" vertical="center"/>
    </xf>
    <xf numFmtId="43" fontId="44" fillId="45" borderId="40" xfId="70" applyFont="1" applyFill="1" applyBorder="1" applyAlignment="1">
      <alignment horizontal="center" vertical="center"/>
    </xf>
    <xf numFmtId="0" fontId="38" fillId="3" borderId="0" xfId="0" applyFont="1" applyFill="1" applyAlignment="1">
      <alignment horizontal="center" vertical="center"/>
    </xf>
    <xf numFmtId="0" fontId="0" fillId="46" borderId="0" xfId="0" applyFill="1" applyAlignment="1">
      <alignment horizontal="center" vertical="center"/>
    </xf>
    <xf numFmtId="0" fontId="0" fillId="46" borderId="0" xfId="0" applyFill="1"/>
    <xf numFmtId="0" fontId="38" fillId="3" borderId="0" xfId="2" applyFont="1" applyFill="1" applyAlignment="1">
      <alignment horizontal="left" vertical="center" wrapText="1"/>
    </xf>
    <xf numFmtId="0" fontId="38" fillId="46" borderId="0" xfId="0" applyFont="1" applyFill="1"/>
    <xf numFmtId="0" fontId="38" fillId="3" borderId="0" xfId="0" applyFont="1" applyFill="1" applyAlignment="1">
      <alignment horizontal="left" wrapText="1"/>
    </xf>
    <xf numFmtId="0" fontId="38" fillId="46" borderId="0" xfId="2" applyFont="1" applyFill="1"/>
    <xf numFmtId="0" fontId="39" fillId="3" borderId="0" xfId="0" applyFont="1" applyFill="1" applyAlignment="1">
      <alignment horizontal="center"/>
    </xf>
    <xf numFmtId="0" fontId="45" fillId="3" borderId="0" xfId="0" applyFont="1" applyFill="1" applyAlignment="1">
      <alignment wrapText="1"/>
    </xf>
    <xf numFmtId="164" fontId="32" fillId="0" borderId="37" xfId="0" applyNumberFormat="1" applyFont="1" applyBorder="1"/>
    <xf numFmtId="164" fontId="32" fillId="0" borderId="38" xfId="0" applyNumberFormat="1" applyFont="1" applyBorder="1"/>
    <xf numFmtId="0" fontId="10" fillId="3" borderId="15" xfId="2" applyFont="1" applyFill="1" applyBorder="1" applyAlignment="1">
      <alignment horizontal="center" vertical="center"/>
    </xf>
    <xf numFmtId="164" fontId="32" fillId="0" borderId="16" xfId="0" applyNumberFormat="1" applyFont="1" applyBorder="1"/>
    <xf numFmtId="10" fontId="44" fillId="44" borderId="42" xfId="1" applyNumberFormat="1" applyFont="1" applyFill="1" applyBorder="1" applyAlignment="1">
      <alignment horizontal="center" vertical="center"/>
    </xf>
    <xf numFmtId="10" fontId="38" fillId="3" borderId="0" xfId="1" applyNumberFormat="1" applyFont="1" applyFill="1"/>
    <xf numFmtId="10" fontId="41" fillId="42" borderId="27" xfId="1" applyNumberFormat="1" applyFont="1" applyFill="1" applyBorder="1" applyAlignment="1">
      <alignment horizontal="center" vertical="center" wrapText="1"/>
    </xf>
    <xf numFmtId="10" fontId="44" fillId="0" borderId="46" xfId="1" applyNumberFormat="1" applyFont="1" applyBorder="1" applyAlignment="1">
      <alignment horizontal="center" vertical="center"/>
    </xf>
    <xf numFmtId="10" fontId="44" fillId="45" borderId="42" xfId="1" applyNumberFormat="1" applyFont="1" applyFill="1" applyBorder="1" applyAlignment="1">
      <alignment horizontal="center" vertical="center"/>
    </xf>
    <xf numFmtId="10" fontId="38" fillId="3" borderId="0" xfId="1" applyNumberFormat="1" applyFont="1" applyFill="1" applyAlignment="1">
      <alignment horizontal="left" wrapText="1"/>
    </xf>
    <xf numFmtId="10" fontId="39" fillId="3" borderId="0" xfId="1" applyNumberFormat="1" applyFont="1" applyFill="1" applyAlignment="1">
      <alignment horizontal="center"/>
    </xf>
    <xf numFmtId="10" fontId="38" fillId="3" borderId="0" xfId="1" applyNumberFormat="1" applyFont="1" applyFill="1" applyAlignment="1">
      <alignment horizontal="center"/>
    </xf>
    <xf numFmtId="10" fontId="44" fillId="45" borderId="40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3" fillId="0" borderId="0" xfId="0" applyFont="1"/>
    <xf numFmtId="0" fontId="33" fillId="0" borderId="0" xfId="0" applyFont="1" applyAlignment="1">
      <alignment horizontal="left"/>
    </xf>
    <xf numFmtId="0" fontId="10" fillId="47" borderId="34" xfId="2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0" fillId="47" borderId="0" xfId="0" applyFill="1"/>
    <xf numFmtId="0" fontId="32" fillId="0" borderId="0" xfId="0" applyFont="1" applyAlignment="1">
      <alignment horizontal="left"/>
    </xf>
    <xf numFmtId="0" fontId="32" fillId="0" borderId="0" xfId="0" applyFont="1"/>
    <xf numFmtId="164" fontId="32" fillId="0" borderId="0" xfId="0" applyNumberFormat="1" applyFont="1"/>
    <xf numFmtId="164" fontId="32" fillId="47" borderId="0" xfId="0" applyNumberFormat="1" applyFont="1" applyFill="1"/>
    <xf numFmtId="169" fontId="2" fillId="0" borderId="15" xfId="1" applyNumberFormat="1" applyFont="1" applyBorder="1"/>
    <xf numFmtId="0" fontId="42" fillId="43" borderId="1" xfId="0" applyFont="1" applyFill="1" applyBorder="1" applyAlignment="1">
      <alignment horizontal="center" vertical="center" wrapText="1"/>
    </xf>
    <xf numFmtId="0" fontId="42" fillId="43" borderId="43" xfId="0" applyFont="1" applyFill="1" applyBorder="1" applyAlignment="1">
      <alignment horizontal="center" vertical="center" wrapText="1"/>
    </xf>
    <xf numFmtId="0" fontId="42" fillId="43" borderId="2" xfId="0" applyFont="1" applyFill="1" applyBorder="1" applyAlignment="1">
      <alignment horizontal="center" vertical="center" wrapText="1"/>
    </xf>
    <xf numFmtId="0" fontId="42" fillId="3" borderId="1" xfId="0" applyFont="1" applyFill="1" applyBorder="1" applyAlignment="1">
      <alignment horizontal="center" vertical="center" wrapText="1"/>
    </xf>
    <xf numFmtId="0" fontId="42" fillId="3" borderId="43" xfId="0" applyFont="1" applyFill="1" applyBorder="1" applyAlignment="1">
      <alignment horizontal="center" vertical="center" wrapText="1"/>
    </xf>
    <xf numFmtId="0" fontId="42" fillId="3" borderId="2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0" fontId="39" fillId="3" borderId="43" xfId="0" applyFont="1" applyFill="1" applyBorder="1" applyAlignment="1">
      <alignment horizontal="center" vertical="center" wrapText="1"/>
    </xf>
    <xf numFmtId="0" fontId="39" fillId="3" borderId="2" xfId="0" applyFont="1" applyFill="1" applyBorder="1" applyAlignment="1">
      <alignment horizontal="center" vertical="center" wrapText="1"/>
    </xf>
    <xf numFmtId="0" fontId="40" fillId="45" borderId="1" xfId="0" applyFont="1" applyFill="1" applyBorder="1" applyAlignment="1">
      <alignment horizontal="center" vertical="center" wrapText="1"/>
    </xf>
    <xf numFmtId="0" fontId="40" fillId="45" borderId="43" xfId="0" applyFont="1" applyFill="1" applyBorder="1" applyAlignment="1">
      <alignment horizontal="center" vertical="center" wrapText="1"/>
    </xf>
    <xf numFmtId="0" fontId="40" fillId="45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3" fillId="0" borderId="35" xfId="0" applyFont="1" applyBorder="1" applyAlignment="1">
      <alignment horizontal="center"/>
    </xf>
    <xf numFmtId="0" fontId="33" fillId="0" borderId="32" xfId="0" applyFont="1" applyBorder="1" applyAlignment="1">
      <alignment horizontal="center"/>
    </xf>
    <xf numFmtId="0" fontId="33" fillId="0" borderId="36" xfId="0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7" fillId="39" borderId="0" xfId="0" applyFont="1" applyFill="1" applyAlignment="1">
      <alignment vertical="center" wrapText="1"/>
    </xf>
    <xf numFmtId="0" fontId="7" fillId="38" borderId="0" xfId="0" applyFont="1" applyFill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3" fillId="0" borderId="34" xfId="0" applyFont="1" applyBorder="1" applyAlignment="1">
      <alignment horizontal="center" wrapText="1"/>
    </xf>
    <xf numFmtId="0" fontId="34" fillId="36" borderId="0" xfId="0" applyFont="1" applyFill="1" applyAlignment="1">
      <alignment horizontal="center" vertical="center" wrapText="1"/>
    </xf>
    <xf numFmtId="0" fontId="7" fillId="37" borderId="0" xfId="0" applyFont="1" applyFill="1" applyAlignment="1">
      <alignment vertical="center" wrapText="1"/>
    </xf>
    <xf numFmtId="0" fontId="7" fillId="35" borderId="0" xfId="0" applyFont="1" applyFill="1" applyAlignment="1">
      <alignment vertical="center" wrapText="1"/>
    </xf>
    <xf numFmtId="0" fontId="33" fillId="0" borderId="33" xfId="0" applyFont="1" applyBorder="1" applyAlignment="1">
      <alignment horizontal="center" vertical="center"/>
    </xf>
    <xf numFmtId="0" fontId="33" fillId="0" borderId="34" xfId="0" applyFont="1" applyBorder="1" applyAlignment="1">
      <alignment horizontal="center" vertical="center"/>
    </xf>
    <xf numFmtId="0" fontId="2" fillId="0" borderId="49" xfId="0" applyFont="1" applyBorder="1"/>
    <xf numFmtId="17" fontId="2" fillId="0" borderId="50" xfId="0" applyNumberFormat="1" applyFont="1" applyBorder="1"/>
    <xf numFmtId="0" fontId="2" fillId="0" borderId="51" xfId="0" applyFont="1" applyBorder="1"/>
    <xf numFmtId="2" fontId="2" fillId="0" borderId="52" xfId="0" applyNumberFormat="1" applyFont="1" applyBorder="1"/>
    <xf numFmtId="2" fontId="2" fillId="41" borderId="52" xfId="0" applyNumberFormat="1" applyFont="1" applyFill="1" applyBorder="1"/>
  </cellXfs>
  <cellStyles count="71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1 2" xfId="49" xr:uid="{00000000-0005-0000-0000-000016000000}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Euro" xfId="50" xr:uid="{00000000-0005-0000-0000-00001F000000}"/>
    <cellStyle name="Hipervínculo 2" xfId="51" xr:uid="{00000000-0005-0000-0000-000020000000}"/>
    <cellStyle name="Hyperlink 2" xfId="52" xr:uid="{00000000-0005-0000-0000-000021000000}"/>
    <cellStyle name="Incorrecto" xfId="8" builtinId="27" customBuiltin="1"/>
    <cellStyle name="Millares" xfId="70" builtinId="3"/>
    <cellStyle name="Millares 2" xfId="45" xr:uid="{00000000-0005-0000-0000-000023000000}"/>
    <cellStyle name="Millares 2 2" xfId="54" xr:uid="{00000000-0005-0000-0000-000024000000}"/>
    <cellStyle name="Millares 2 3" xfId="53" xr:uid="{00000000-0005-0000-0000-000025000000}"/>
    <cellStyle name="Millares 3" xfId="47" xr:uid="{00000000-0005-0000-0000-000026000000}"/>
    <cellStyle name="Millares 3 2" xfId="56" xr:uid="{00000000-0005-0000-0000-000027000000}"/>
    <cellStyle name="Millares 3 3" xfId="55" xr:uid="{00000000-0005-0000-0000-000028000000}"/>
    <cellStyle name="Millares 4" xfId="57" xr:uid="{00000000-0005-0000-0000-000029000000}"/>
    <cellStyle name="Millares 4 2" xfId="69" xr:uid="{00000000-0005-0000-0000-00002A000000}"/>
    <cellStyle name="Neutral" xfId="9" builtinId="28" customBuiltin="1"/>
    <cellStyle name="Normal" xfId="0" builtinId="0"/>
    <cellStyle name="Normal 2" xfId="2" xr:uid="{00000000-0005-0000-0000-00002D000000}"/>
    <cellStyle name="Normal 2 2" xfId="44" xr:uid="{00000000-0005-0000-0000-00002E000000}"/>
    <cellStyle name="Normal 3" xfId="58" xr:uid="{00000000-0005-0000-0000-00002F000000}"/>
    <cellStyle name="Normal 3 2" xfId="59" xr:uid="{00000000-0005-0000-0000-000030000000}"/>
    <cellStyle name="Normal 3 3" xfId="60" xr:uid="{00000000-0005-0000-0000-000031000000}"/>
    <cellStyle name="Normal 4" xfId="61" xr:uid="{00000000-0005-0000-0000-000032000000}"/>
    <cellStyle name="Normal 5" xfId="62" xr:uid="{00000000-0005-0000-0000-000033000000}"/>
    <cellStyle name="Normal 6" xfId="63" xr:uid="{00000000-0005-0000-0000-000034000000}"/>
    <cellStyle name="Normal 6 2" xfId="64" xr:uid="{00000000-0005-0000-0000-000035000000}"/>
    <cellStyle name="Normal 7" xfId="65" xr:uid="{00000000-0005-0000-0000-000036000000}"/>
    <cellStyle name="Notas" xfId="16" builtinId="10" customBuiltin="1"/>
    <cellStyle name="Notas 2" xfId="66" xr:uid="{00000000-0005-0000-0000-000038000000}"/>
    <cellStyle name="Porcentaje" xfId="1" builtinId="5"/>
    <cellStyle name="Porcentaje 2" xfId="48" xr:uid="{00000000-0005-0000-0000-00003A000000}"/>
    <cellStyle name="Porcentaje 2 2" xfId="46" xr:uid="{00000000-0005-0000-0000-00003B000000}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68" builtinId="15" customBuiltin="1"/>
    <cellStyle name="Título 2" xfId="4" builtinId="17" customBuiltin="1"/>
    <cellStyle name="Título 3" xfId="5" builtinId="18" customBuiltin="1"/>
    <cellStyle name="Título 4" xfId="67" xr:uid="{00000000-0005-0000-0000-000043000000}"/>
    <cellStyle name="Título 5" xfId="43" xr:uid="{00000000-0005-0000-0000-000044000000}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92038.08237860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8</xdr:row>
      <xdr:rowOff>0</xdr:rowOff>
    </xdr:from>
    <xdr:to>
      <xdr:col>16</xdr:col>
      <xdr:colOff>438150</xdr:colOff>
      <xdr:row>20</xdr:row>
      <xdr:rowOff>95250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36DF242-8903-47FD-BF99-248BEB628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1524000"/>
          <a:ext cx="4248150" cy="238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9</xdr:col>
      <xdr:colOff>191388</xdr:colOff>
      <xdr:row>13</xdr:row>
      <xdr:rowOff>47818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EA0D59-1123-0BF1-C707-B4E7A0ABF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05050" y="1143000"/>
          <a:ext cx="6363588" cy="13813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6</xdr:col>
      <xdr:colOff>191380</xdr:colOff>
      <xdr:row>39</xdr:row>
      <xdr:rowOff>105029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941B85-5549-FC5D-3F4B-B156740AA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191250"/>
          <a:ext cx="6306430" cy="18195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8</xdr:col>
      <xdr:colOff>362851</xdr:colOff>
      <xdr:row>18</xdr:row>
      <xdr:rowOff>19292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0DD48B-4AD9-50F5-B7B3-77355C4C8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14500"/>
          <a:ext cx="6458851" cy="1733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0"/>
  <sheetViews>
    <sheetView showGridLines="0" tabSelected="1" zoomScale="85" zoomScaleNormal="85" workbookViewId="0">
      <selection activeCell="L21" sqref="L21"/>
    </sheetView>
  </sheetViews>
  <sheetFormatPr baseColWidth="10" defaultColWidth="9.85546875" defaultRowHeight="15" x14ac:dyDescent="0.2"/>
  <cols>
    <col min="1" max="1" width="9" style="51" customWidth="1"/>
    <col min="2" max="2" width="38.85546875" style="48" customWidth="1"/>
    <col min="3" max="3" width="54.42578125" style="48" customWidth="1"/>
    <col min="4" max="4" width="77.42578125" style="48" bestFit="1" customWidth="1"/>
    <col min="5" max="5" width="15" style="48" customWidth="1"/>
    <col min="6" max="6" width="27.7109375" style="48" customWidth="1"/>
    <col min="7" max="7" width="19" style="81" customWidth="1"/>
    <col min="8" max="8" width="27.7109375" style="48" customWidth="1"/>
    <col min="9" max="9" width="9.85546875" style="48"/>
    <col min="10" max="10" width="29.7109375" style="48" customWidth="1"/>
    <col min="11" max="11" width="26.85546875" style="48" customWidth="1"/>
    <col min="12" max="257" width="9.85546875" style="48"/>
    <col min="258" max="258" width="9" style="48" customWidth="1"/>
    <col min="259" max="259" width="65.7109375" style="48" customWidth="1"/>
    <col min="260" max="260" width="54.42578125" style="48" customWidth="1"/>
    <col min="261" max="261" width="77.42578125" style="48" bestFit="1" customWidth="1"/>
    <col min="262" max="262" width="15" style="48" customWidth="1"/>
    <col min="263" max="264" width="27.7109375" style="48" customWidth="1"/>
    <col min="265" max="265" width="9.85546875" style="48"/>
    <col min="266" max="266" width="29.7109375" style="48" customWidth="1"/>
    <col min="267" max="267" width="26.85546875" style="48" customWidth="1"/>
    <col min="268" max="513" width="9.85546875" style="48"/>
    <col min="514" max="514" width="9" style="48" customWidth="1"/>
    <col min="515" max="515" width="65.7109375" style="48" customWidth="1"/>
    <col min="516" max="516" width="54.42578125" style="48" customWidth="1"/>
    <col min="517" max="517" width="77.42578125" style="48" bestFit="1" customWidth="1"/>
    <col min="518" max="518" width="15" style="48" customWidth="1"/>
    <col min="519" max="520" width="27.7109375" style="48" customWidth="1"/>
    <col min="521" max="521" width="9.85546875" style="48"/>
    <col min="522" max="522" width="29.7109375" style="48" customWidth="1"/>
    <col min="523" max="523" width="26.85546875" style="48" customWidth="1"/>
    <col min="524" max="769" width="9.85546875" style="48"/>
    <col min="770" max="770" width="9" style="48" customWidth="1"/>
    <col min="771" max="771" width="65.7109375" style="48" customWidth="1"/>
    <col min="772" max="772" width="54.42578125" style="48" customWidth="1"/>
    <col min="773" max="773" width="77.42578125" style="48" bestFit="1" customWidth="1"/>
    <col min="774" max="774" width="15" style="48" customWidth="1"/>
    <col min="775" max="776" width="27.7109375" style="48" customWidth="1"/>
    <col min="777" max="777" width="9.85546875" style="48"/>
    <col min="778" max="778" width="29.7109375" style="48" customWidth="1"/>
    <col min="779" max="779" width="26.85546875" style="48" customWidth="1"/>
    <col min="780" max="1025" width="9.85546875" style="48"/>
    <col min="1026" max="1026" width="9" style="48" customWidth="1"/>
    <col min="1027" max="1027" width="65.7109375" style="48" customWidth="1"/>
    <col min="1028" max="1028" width="54.42578125" style="48" customWidth="1"/>
    <col min="1029" max="1029" width="77.42578125" style="48" bestFit="1" customWidth="1"/>
    <col min="1030" max="1030" width="15" style="48" customWidth="1"/>
    <col min="1031" max="1032" width="27.7109375" style="48" customWidth="1"/>
    <col min="1033" max="1033" width="9.85546875" style="48"/>
    <col min="1034" max="1034" width="29.7109375" style="48" customWidth="1"/>
    <col min="1035" max="1035" width="26.85546875" style="48" customWidth="1"/>
    <col min="1036" max="1281" width="9.85546875" style="48"/>
    <col min="1282" max="1282" width="9" style="48" customWidth="1"/>
    <col min="1283" max="1283" width="65.7109375" style="48" customWidth="1"/>
    <col min="1284" max="1284" width="54.42578125" style="48" customWidth="1"/>
    <col min="1285" max="1285" width="77.42578125" style="48" bestFit="1" customWidth="1"/>
    <col min="1286" max="1286" width="15" style="48" customWidth="1"/>
    <col min="1287" max="1288" width="27.7109375" style="48" customWidth="1"/>
    <col min="1289" max="1289" width="9.85546875" style="48"/>
    <col min="1290" max="1290" width="29.7109375" style="48" customWidth="1"/>
    <col min="1291" max="1291" width="26.85546875" style="48" customWidth="1"/>
    <col min="1292" max="1537" width="9.85546875" style="48"/>
    <col min="1538" max="1538" width="9" style="48" customWidth="1"/>
    <col min="1539" max="1539" width="65.7109375" style="48" customWidth="1"/>
    <col min="1540" max="1540" width="54.42578125" style="48" customWidth="1"/>
    <col min="1541" max="1541" width="77.42578125" style="48" bestFit="1" customWidth="1"/>
    <col min="1542" max="1542" width="15" style="48" customWidth="1"/>
    <col min="1543" max="1544" width="27.7109375" style="48" customWidth="1"/>
    <col min="1545" max="1545" width="9.85546875" style="48"/>
    <col min="1546" max="1546" width="29.7109375" style="48" customWidth="1"/>
    <col min="1547" max="1547" width="26.85546875" style="48" customWidth="1"/>
    <col min="1548" max="1793" width="9.85546875" style="48"/>
    <col min="1794" max="1794" width="9" style="48" customWidth="1"/>
    <col min="1795" max="1795" width="65.7109375" style="48" customWidth="1"/>
    <col min="1796" max="1796" width="54.42578125" style="48" customWidth="1"/>
    <col min="1797" max="1797" width="77.42578125" style="48" bestFit="1" customWidth="1"/>
    <col min="1798" max="1798" width="15" style="48" customWidth="1"/>
    <col min="1799" max="1800" width="27.7109375" style="48" customWidth="1"/>
    <col min="1801" max="1801" width="9.85546875" style="48"/>
    <col min="1802" max="1802" width="29.7109375" style="48" customWidth="1"/>
    <col min="1803" max="1803" width="26.85546875" style="48" customWidth="1"/>
    <col min="1804" max="2049" width="9.85546875" style="48"/>
    <col min="2050" max="2050" width="9" style="48" customWidth="1"/>
    <col min="2051" max="2051" width="65.7109375" style="48" customWidth="1"/>
    <col min="2052" max="2052" width="54.42578125" style="48" customWidth="1"/>
    <col min="2053" max="2053" width="77.42578125" style="48" bestFit="1" customWidth="1"/>
    <col min="2054" max="2054" width="15" style="48" customWidth="1"/>
    <col min="2055" max="2056" width="27.7109375" style="48" customWidth="1"/>
    <col min="2057" max="2057" width="9.85546875" style="48"/>
    <col min="2058" max="2058" width="29.7109375" style="48" customWidth="1"/>
    <col min="2059" max="2059" width="26.85546875" style="48" customWidth="1"/>
    <col min="2060" max="2305" width="9.85546875" style="48"/>
    <col min="2306" max="2306" width="9" style="48" customWidth="1"/>
    <col min="2307" max="2307" width="65.7109375" style="48" customWidth="1"/>
    <col min="2308" max="2308" width="54.42578125" style="48" customWidth="1"/>
    <col min="2309" max="2309" width="77.42578125" style="48" bestFit="1" customWidth="1"/>
    <col min="2310" max="2310" width="15" style="48" customWidth="1"/>
    <col min="2311" max="2312" width="27.7109375" style="48" customWidth="1"/>
    <col min="2313" max="2313" width="9.85546875" style="48"/>
    <col min="2314" max="2314" width="29.7109375" style="48" customWidth="1"/>
    <col min="2315" max="2315" width="26.85546875" style="48" customWidth="1"/>
    <col min="2316" max="2561" width="9.85546875" style="48"/>
    <col min="2562" max="2562" width="9" style="48" customWidth="1"/>
    <col min="2563" max="2563" width="65.7109375" style="48" customWidth="1"/>
    <col min="2564" max="2564" width="54.42578125" style="48" customWidth="1"/>
    <col min="2565" max="2565" width="77.42578125" style="48" bestFit="1" customWidth="1"/>
    <col min="2566" max="2566" width="15" style="48" customWidth="1"/>
    <col min="2567" max="2568" width="27.7109375" style="48" customWidth="1"/>
    <col min="2569" max="2569" width="9.85546875" style="48"/>
    <col min="2570" max="2570" width="29.7109375" style="48" customWidth="1"/>
    <col min="2571" max="2571" width="26.85546875" style="48" customWidth="1"/>
    <col min="2572" max="2817" width="9.85546875" style="48"/>
    <col min="2818" max="2818" width="9" style="48" customWidth="1"/>
    <col min="2819" max="2819" width="65.7109375" style="48" customWidth="1"/>
    <col min="2820" max="2820" width="54.42578125" style="48" customWidth="1"/>
    <col min="2821" max="2821" width="77.42578125" style="48" bestFit="1" customWidth="1"/>
    <col min="2822" max="2822" width="15" style="48" customWidth="1"/>
    <col min="2823" max="2824" width="27.7109375" style="48" customWidth="1"/>
    <col min="2825" max="2825" width="9.85546875" style="48"/>
    <col min="2826" max="2826" width="29.7109375" style="48" customWidth="1"/>
    <col min="2827" max="2827" width="26.85546875" style="48" customWidth="1"/>
    <col min="2828" max="3073" width="9.85546875" style="48"/>
    <col min="3074" max="3074" width="9" style="48" customWidth="1"/>
    <col min="3075" max="3075" width="65.7109375" style="48" customWidth="1"/>
    <col min="3076" max="3076" width="54.42578125" style="48" customWidth="1"/>
    <col min="3077" max="3077" width="77.42578125" style="48" bestFit="1" customWidth="1"/>
    <col min="3078" max="3078" width="15" style="48" customWidth="1"/>
    <col min="3079" max="3080" width="27.7109375" style="48" customWidth="1"/>
    <col min="3081" max="3081" width="9.85546875" style="48"/>
    <col min="3082" max="3082" width="29.7109375" style="48" customWidth="1"/>
    <col min="3083" max="3083" width="26.85546875" style="48" customWidth="1"/>
    <col min="3084" max="3329" width="9.85546875" style="48"/>
    <col min="3330" max="3330" width="9" style="48" customWidth="1"/>
    <col min="3331" max="3331" width="65.7109375" style="48" customWidth="1"/>
    <col min="3332" max="3332" width="54.42578125" style="48" customWidth="1"/>
    <col min="3333" max="3333" width="77.42578125" style="48" bestFit="1" customWidth="1"/>
    <col min="3334" max="3334" width="15" style="48" customWidth="1"/>
    <col min="3335" max="3336" width="27.7109375" style="48" customWidth="1"/>
    <col min="3337" max="3337" width="9.85546875" style="48"/>
    <col min="3338" max="3338" width="29.7109375" style="48" customWidth="1"/>
    <col min="3339" max="3339" width="26.85546875" style="48" customWidth="1"/>
    <col min="3340" max="3585" width="9.85546875" style="48"/>
    <col min="3586" max="3586" width="9" style="48" customWidth="1"/>
    <col min="3587" max="3587" width="65.7109375" style="48" customWidth="1"/>
    <col min="3588" max="3588" width="54.42578125" style="48" customWidth="1"/>
    <col min="3589" max="3589" width="77.42578125" style="48" bestFit="1" customWidth="1"/>
    <col min="3590" max="3590" width="15" style="48" customWidth="1"/>
    <col min="3591" max="3592" width="27.7109375" style="48" customWidth="1"/>
    <col min="3593" max="3593" width="9.85546875" style="48"/>
    <col min="3594" max="3594" width="29.7109375" style="48" customWidth="1"/>
    <col min="3595" max="3595" width="26.85546875" style="48" customWidth="1"/>
    <col min="3596" max="3841" width="9.85546875" style="48"/>
    <col min="3842" max="3842" width="9" style="48" customWidth="1"/>
    <col min="3843" max="3843" width="65.7109375" style="48" customWidth="1"/>
    <col min="3844" max="3844" width="54.42578125" style="48" customWidth="1"/>
    <col min="3845" max="3845" width="77.42578125" style="48" bestFit="1" customWidth="1"/>
    <col min="3846" max="3846" width="15" style="48" customWidth="1"/>
    <col min="3847" max="3848" width="27.7109375" style="48" customWidth="1"/>
    <col min="3849" max="3849" width="9.85546875" style="48"/>
    <col min="3850" max="3850" width="29.7109375" style="48" customWidth="1"/>
    <col min="3851" max="3851" width="26.85546875" style="48" customWidth="1"/>
    <col min="3852" max="4097" width="9.85546875" style="48"/>
    <col min="4098" max="4098" width="9" style="48" customWidth="1"/>
    <col min="4099" max="4099" width="65.7109375" style="48" customWidth="1"/>
    <col min="4100" max="4100" width="54.42578125" style="48" customWidth="1"/>
    <col min="4101" max="4101" width="77.42578125" style="48" bestFit="1" customWidth="1"/>
    <col min="4102" max="4102" width="15" style="48" customWidth="1"/>
    <col min="4103" max="4104" width="27.7109375" style="48" customWidth="1"/>
    <col min="4105" max="4105" width="9.85546875" style="48"/>
    <col min="4106" max="4106" width="29.7109375" style="48" customWidth="1"/>
    <col min="4107" max="4107" width="26.85546875" style="48" customWidth="1"/>
    <col min="4108" max="4353" width="9.85546875" style="48"/>
    <col min="4354" max="4354" width="9" style="48" customWidth="1"/>
    <col min="4355" max="4355" width="65.7109375" style="48" customWidth="1"/>
    <col min="4356" max="4356" width="54.42578125" style="48" customWidth="1"/>
    <col min="4357" max="4357" width="77.42578125" style="48" bestFit="1" customWidth="1"/>
    <col min="4358" max="4358" width="15" style="48" customWidth="1"/>
    <col min="4359" max="4360" width="27.7109375" style="48" customWidth="1"/>
    <col min="4361" max="4361" width="9.85546875" style="48"/>
    <col min="4362" max="4362" width="29.7109375" style="48" customWidth="1"/>
    <col min="4363" max="4363" width="26.85546875" style="48" customWidth="1"/>
    <col min="4364" max="4609" width="9.85546875" style="48"/>
    <col min="4610" max="4610" width="9" style="48" customWidth="1"/>
    <col min="4611" max="4611" width="65.7109375" style="48" customWidth="1"/>
    <col min="4612" max="4612" width="54.42578125" style="48" customWidth="1"/>
    <col min="4613" max="4613" width="77.42578125" style="48" bestFit="1" customWidth="1"/>
    <col min="4614" max="4614" width="15" style="48" customWidth="1"/>
    <col min="4615" max="4616" width="27.7109375" style="48" customWidth="1"/>
    <col min="4617" max="4617" width="9.85546875" style="48"/>
    <col min="4618" max="4618" width="29.7109375" style="48" customWidth="1"/>
    <col min="4619" max="4619" width="26.85546875" style="48" customWidth="1"/>
    <col min="4620" max="4865" width="9.85546875" style="48"/>
    <col min="4866" max="4866" width="9" style="48" customWidth="1"/>
    <col min="4867" max="4867" width="65.7109375" style="48" customWidth="1"/>
    <col min="4868" max="4868" width="54.42578125" style="48" customWidth="1"/>
    <col min="4869" max="4869" width="77.42578125" style="48" bestFit="1" customWidth="1"/>
    <col min="4870" max="4870" width="15" style="48" customWidth="1"/>
    <col min="4871" max="4872" width="27.7109375" style="48" customWidth="1"/>
    <col min="4873" max="4873" width="9.85546875" style="48"/>
    <col min="4874" max="4874" width="29.7109375" style="48" customWidth="1"/>
    <col min="4875" max="4875" width="26.85546875" style="48" customWidth="1"/>
    <col min="4876" max="5121" width="9.85546875" style="48"/>
    <col min="5122" max="5122" width="9" style="48" customWidth="1"/>
    <col min="5123" max="5123" width="65.7109375" style="48" customWidth="1"/>
    <col min="5124" max="5124" width="54.42578125" style="48" customWidth="1"/>
    <col min="5125" max="5125" width="77.42578125" style="48" bestFit="1" customWidth="1"/>
    <col min="5126" max="5126" width="15" style="48" customWidth="1"/>
    <col min="5127" max="5128" width="27.7109375" style="48" customWidth="1"/>
    <col min="5129" max="5129" width="9.85546875" style="48"/>
    <col min="5130" max="5130" width="29.7109375" style="48" customWidth="1"/>
    <col min="5131" max="5131" width="26.85546875" style="48" customWidth="1"/>
    <col min="5132" max="5377" width="9.85546875" style="48"/>
    <col min="5378" max="5378" width="9" style="48" customWidth="1"/>
    <col min="5379" max="5379" width="65.7109375" style="48" customWidth="1"/>
    <col min="5380" max="5380" width="54.42578125" style="48" customWidth="1"/>
    <col min="5381" max="5381" width="77.42578125" style="48" bestFit="1" customWidth="1"/>
    <col min="5382" max="5382" width="15" style="48" customWidth="1"/>
    <col min="5383" max="5384" width="27.7109375" style="48" customWidth="1"/>
    <col min="5385" max="5385" width="9.85546875" style="48"/>
    <col min="5386" max="5386" width="29.7109375" style="48" customWidth="1"/>
    <col min="5387" max="5387" width="26.85546875" style="48" customWidth="1"/>
    <col min="5388" max="5633" width="9.85546875" style="48"/>
    <col min="5634" max="5634" width="9" style="48" customWidth="1"/>
    <col min="5635" max="5635" width="65.7109375" style="48" customWidth="1"/>
    <col min="5636" max="5636" width="54.42578125" style="48" customWidth="1"/>
    <col min="5637" max="5637" width="77.42578125" style="48" bestFit="1" customWidth="1"/>
    <col min="5638" max="5638" width="15" style="48" customWidth="1"/>
    <col min="5639" max="5640" width="27.7109375" style="48" customWidth="1"/>
    <col min="5641" max="5641" width="9.85546875" style="48"/>
    <col min="5642" max="5642" width="29.7109375" style="48" customWidth="1"/>
    <col min="5643" max="5643" width="26.85546875" style="48" customWidth="1"/>
    <col min="5644" max="5889" width="9.85546875" style="48"/>
    <col min="5890" max="5890" width="9" style="48" customWidth="1"/>
    <col min="5891" max="5891" width="65.7109375" style="48" customWidth="1"/>
    <col min="5892" max="5892" width="54.42578125" style="48" customWidth="1"/>
    <col min="5893" max="5893" width="77.42578125" style="48" bestFit="1" customWidth="1"/>
    <col min="5894" max="5894" width="15" style="48" customWidth="1"/>
    <col min="5895" max="5896" width="27.7109375" style="48" customWidth="1"/>
    <col min="5897" max="5897" width="9.85546875" style="48"/>
    <col min="5898" max="5898" width="29.7109375" style="48" customWidth="1"/>
    <col min="5899" max="5899" width="26.85546875" style="48" customWidth="1"/>
    <col min="5900" max="6145" width="9.85546875" style="48"/>
    <col min="6146" max="6146" width="9" style="48" customWidth="1"/>
    <col min="6147" max="6147" width="65.7109375" style="48" customWidth="1"/>
    <col min="6148" max="6148" width="54.42578125" style="48" customWidth="1"/>
    <col min="6149" max="6149" width="77.42578125" style="48" bestFit="1" customWidth="1"/>
    <col min="6150" max="6150" width="15" style="48" customWidth="1"/>
    <col min="6151" max="6152" width="27.7109375" style="48" customWidth="1"/>
    <col min="6153" max="6153" width="9.85546875" style="48"/>
    <col min="6154" max="6154" width="29.7109375" style="48" customWidth="1"/>
    <col min="6155" max="6155" width="26.85546875" style="48" customWidth="1"/>
    <col min="6156" max="6401" width="9.85546875" style="48"/>
    <col min="6402" max="6402" width="9" style="48" customWidth="1"/>
    <col min="6403" max="6403" width="65.7109375" style="48" customWidth="1"/>
    <col min="6404" max="6404" width="54.42578125" style="48" customWidth="1"/>
    <col min="6405" max="6405" width="77.42578125" style="48" bestFit="1" customWidth="1"/>
    <col min="6406" max="6406" width="15" style="48" customWidth="1"/>
    <col min="6407" max="6408" width="27.7109375" style="48" customWidth="1"/>
    <col min="6409" max="6409" width="9.85546875" style="48"/>
    <col min="6410" max="6410" width="29.7109375" style="48" customWidth="1"/>
    <col min="6411" max="6411" width="26.85546875" style="48" customWidth="1"/>
    <col min="6412" max="6657" width="9.85546875" style="48"/>
    <col min="6658" max="6658" width="9" style="48" customWidth="1"/>
    <col min="6659" max="6659" width="65.7109375" style="48" customWidth="1"/>
    <col min="6660" max="6660" width="54.42578125" style="48" customWidth="1"/>
    <col min="6661" max="6661" width="77.42578125" style="48" bestFit="1" customWidth="1"/>
    <col min="6662" max="6662" width="15" style="48" customWidth="1"/>
    <col min="6663" max="6664" width="27.7109375" style="48" customWidth="1"/>
    <col min="6665" max="6665" width="9.85546875" style="48"/>
    <col min="6666" max="6666" width="29.7109375" style="48" customWidth="1"/>
    <col min="6667" max="6667" width="26.85546875" style="48" customWidth="1"/>
    <col min="6668" max="6913" width="9.85546875" style="48"/>
    <col min="6914" max="6914" width="9" style="48" customWidth="1"/>
    <col min="6915" max="6915" width="65.7109375" style="48" customWidth="1"/>
    <col min="6916" max="6916" width="54.42578125" style="48" customWidth="1"/>
    <col min="6917" max="6917" width="77.42578125" style="48" bestFit="1" customWidth="1"/>
    <col min="6918" max="6918" width="15" style="48" customWidth="1"/>
    <col min="6919" max="6920" width="27.7109375" style="48" customWidth="1"/>
    <col min="6921" max="6921" width="9.85546875" style="48"/>
    <col min="6922" max="6922" width="29.7109375" style="48" customWidth="1"/>
    <col min="6923" max="6923" width="26.85546875" style="48" customWidth="1"/>
    <col min="6924" max="7169" width="9.85546875" style="48"/>
    <col min="7170" max="7170" width="9" style="48" customWidth="1"/>
    <col min="7171" max="7171" width="65.7109375" style="48" customWidth="1"/>
    <col min="7172" max="7172" width="54.42578125" style="48" customWidth="1"/>
    <col min="7173" max="7173" width="77.42578125" style="48" bestFit="1" customWidth="1"/>
    <col min="7174" max="7174" width="15" style="48" customWidth="1"/>
    <col min="7175" max="7176" width="27.7109375" style="48" customWidth="1"/>
    <col min="7177" max="7177" width="9.85546875" style="48"/>
    <col min="7178" max="7178" width="29.7109375" style="48" customWidth="1"/>
    <col min="7179" max="7179" width="26.85546875" style="48" customWidth="1"/>
    <col min="7180" max="7425" width="9.85546875" style="48"/>
    <col min="7426" max="7426" width="9" style="48" customWidth="1"/>
    <col min="7427" max="7427" width="65.7109375" style="48" customWidth="1"/>
    <col min="7428" max="7428" width="54.42578125" style="48" customWidth="1"/>
    <col min="7429" max="7429" width="77.42578125" style="48" bestFit="1" customWidth="1"/>
    <col min="7430" max="7430" width="15" style="48" customWidth="1"/>
    <col min="7431" max="7432" width="27.7109375" style="48" customWidth="1"/>
    <col min="7433" max="7433" width="9.85546875" style="48"/>
    <col min="7434" max="7434" width="29.7109375" style="48" customWidth="1"/>
    <col min="7435" max="7435" width="26.85546875" style="48" customWidth="1"/>
    <col min="7436" max="7681" width="9.85546875" style="48"/>
    <col min="7682" max="7682" width="9" style="48" customWidth="1"/>
    <col min="7683" max="7683" width="65.7109375" style="48" customWidth="1"/>
    <col min="7684" max="7684" width="54.42578125" style="48" customWidth="1"/>
    <col min="7685" max="7685" width="77.42578125" style="48" bestFit="1" customWidth="1"/>
    <col min="7686" max="7686" width="15" style="48" customWidth="1"/>
    <col min="7687" max="7688" width="27.7109375" style="48" customWidth="1"/>
    <col min="7689" max="7689" width="9.85546875" style="48"/>
    <col min="7690" max="7690" width="29.7109375" style="48" customWidth="1"/>
    <col min="7691" max="7691" width="26.85546875" style="48" customWidth="1"/>
    <col min="7692" max="7937" width="9.85546875" style="48"/>
    <col min="7938" max="7938" width="9" style="48" customWidth="1"/>
    <col min="7939" max="7939" width="65.7109375" style="48" customWidth="1"/>
    <col min="7940" max="7940" width="54.42578125" style="48" customWidth="1"/>
    <col min="7941" max="7941" width="77.42578125" style="48" bestFit="1" customWidth="1"/>
    <col min="7942" max="7942" width="15" style="48" customWidth="1"/>
    <col min="7943" max="7944" width="27.7109375" style="48" customWidth="1"/>
    <col min="7945" max="7945" width="9.85546875" style="48"/>
    <col min="7946" max="7946" width="29.7109375" style="48" customWidth="1"/>
    <col min="7947" max="7947" width="26.85546875" style="48" customWidth="1"/>
    <col min="7948" max="8193" width="9.85546875" style="48"/>
    <col min="8194" max="8194" width="9" style="48" customWidth="1"/>
    <col min="8195" max="8195" width="65.7109375" style="48" customWidth="1"/>
    <col min="8196" max="8196" width="54.42578125" style="48" customWidth="1"/>
    <col min="8197" max="8197" width="77.42578125" style="48" bestFit="1" customWidth="1"/>
    <col min="8198" max="8198" width="15" style="48" customWidth="1"/>
    <col min="8199" max="8200" width="27.7109375" style="48" customWidth="1"/>
    <col min="8201" max="8201" width="9.85546875" style="48"/>
    <col min="8202" max="8202" width="29.7109375" style="48" customWidth="1"/>
    <col min="8203" max="8203" width="26.85546875" style="48" customWidth="1"/>
    <col min="8204" max="8449" width="9.85546875" style="48"/>
    <col min="8450" max="8450" width="9" style="48" customWidth="1"/>
    <col min="8451" max="8451" width="65.7109375" style="48" customWidth="1"/>
    <col min="8452" max="8452" width="54.42578125" style="48" customWidth="1"/>
    <col min="8453" max="8453" width="77.42578125" style="48" bestFit="1" customWidth="1"/>
    <col min="8454" max="8454" width="15" style="48" customWidth="1"/>
    <col min="8455" max="8456" width="27.7109375" style="48" customWidth="1"/>
    <col min="8457" max="8457" width="9.85546875" style="48"/>
    <col min="8458" max="8458" width="29.7109375" style="48" customWidth="1"/>
    <col min="8459" max="8459" width="26.85546875" style="48" customWidth="1"/>
    <col min="8460" max="8705" width="9.85546875" style="48"/>
    <col min="8706" max="8706" width="9" style="48" customWidth="1"/>
    <col min="8707" max="8707" width="65.7109375" style="48" customWidth="1"/>
    <col min="8708" max="8708" width="54.42578125" style="48" customWidth="1"/>
    <col min="8709" max="8709" width="77.42578125" style="48" bestFit="1" customWidth="1"/>
    <col min="8710" max="8710" width="15" style="48" customWidth="1"/>
    <col min="8711" max="8712" width="27.7109375" style="48" customWidth="1"/>
    <col min="8713" max="8713" width="9.85546875" style="48"/>
    <col min="8714" max="8714" width="29.7109375" style="48" customWidth="1"/>
    <col min="8715" max="8715" width="26.85546875" style="48" customWidth="1"/>
    <col min="8716" max="8961" width="9.85546875" style="48"/>
    <col min="8962" max="8962" width="9" style="48" customWidth="1"/>
    <col min="8963" max="8963" width="65.7109375" style="48" customWidth="1"/>
    <col min="8964" max="8964" width="54.42578125" style="48" customWidth="1"/>
    <col min="8965" max="8965" width="77.42578125" style="48" bestFit="1" customWidth="1"/>
    <col min="8966" max="8966" width="15" style="48" customWidth="1"/>
    <col min="8967" max="8968" width="27.7109375" style="48" customWidth="1"/>
    <col min="8969" max="8969" width="9.85546875" style="48"/>
    <col min="8970" max="8970" width="29.7109375" style="48" customWidth="1"/>
    <col min="8971" max="8971" width="26.85546875" style="48" customWidth="1"/>
    <col min="8972" max="9217" width="9.85546875" style="48"/>
    <col min="9218" max="9218" width="9" style="48" customWidth="1"/>
    <col min="9219" max="9219" width="65.7109375" style="48" customWidth="1"/>
    <col min="9220" max="9220" width="54.42578125" style="48" customWidth="1"/>
    <col min="9221" max="9221" width="77.42578125" style="48" bestFit="1" customWidth="1"/>
    <col min="9222" max="9222" width="15" style="48" customWidth="1"/>
    <col min="9223" max="9224" width="27.7109375" style="48" customWidth="1"/>
    <col min="9225" max="9225" width="9.85546875" style="48"/>
    <col min="9226" max="9226" width="29.7109375" style="48" customWidth="1"/>
    <col min="9227" max="9227" width="26.85546875" style="48" customWidth="1"/>
    <col min="9228" max="9473" width="9.85546875" style="48"/>
    <col min="9474" max="9474" width="9" style="48" customWidth="1"/>
    <col min="9475" max="9475" width="65.7109375" style="48" customWidth="1"/>
    <col min="9476" max="9476" width="54.42578125" style="48" customWidth="1"/>
    <col min="9477" max="9477" width="77.42578125" style="48" bestFit="1" customWidth="1"/>
    <col min="9478" max="9478" width="15" style="48" customWidth="1"/>
    <col min="9479" max="9480" width="27.7109375" style="48" customWidth="1"/>
    <col min="9481" max="9481" width="9.85546875" style="48"/>
    <col min="9482" max="9482" width="29.7109375" style="48" customWidth="1"/>
    <col min="9483" max="9483" width="26.85546875" style="48" customWidth="1"/>
    <col min="9484" max="9729" width="9.85546875" style="48"/>
    <col min="9730" max="9730" width="9" style="48" customWidth="1"/>
    <col min="9731" max="9731" width="65.7109375" style="48" customWidth="1"/>
    <col min="9732" max="9732" width="54.42578125" style="48" customWidth="1"/>
    <col min="9733" max="9733" width="77.42578125" style="48" bestFit="1" customWidth="1"/>
    <col min="9734" max="9734" width="15" style="48" customWidth="1"/>
    <col min="9735" max="9736" width="27.7109375" style="48" customWidth="1"/>
    <col min="9737" max="9737" width="9.85546875" style="48"/>
    <col min="9738" max="9738" width="29.7109375" style="48" customWidth="1"/>
    <col min="9739" max="9739" width="26.85546875" style="48" customWidth="1"/>
    <col min="9740" max="9985" width="9.85546875" style="48"/>
    <col min="9986" max="9986" width="9" style="48" customWidth="1"/>
    <col min="9987" max="9987" width="65.7109375" style="48" customWidth="1"/>
    <col min="9988" max="9988" width="54.42578125" style="48" customWidth="1"/>
    <col min="9989" max="9989" width="77.42578125" style="48" bestFit="1" customWidth="1"/>
    <col min="9990" max="9990" width="15" style="48" customWidth="1"/>
    <col min="9991" max="9992" width="27.7109375" style="48" customWidth="1"/>
    <col min="9993" max="9993" width="9.85546875" style="48"/>
    <col min="9994" max="9994" width="29.7109375" style="48" customWidth="1"/>
    <col min="9995" max="9995" width="26.85546875" style="48" customWidth="1"/>
    <col min="9996" max="10241" width="9.85546875" style="48"/>
    <col min="10242" max="10242" width="9" style="48" customWidth="1"/>
    <col min="10243" max="10243" width="65.7109375" style="48" customWidth="1"/>
    <col min="10244" max="10244" width="54.42578125" style="48" customWidth="1"/>
    <col min="10245" max="10245" width="77.42578125" style="48" bestFit="1" customWidth="1"/>
    <col min="10246" max="10246" width="15" style="48" customWidth="1"/>
    <col min="10247" max="10248" width="27.7109375" style="48" customWidth="1"/>
    <col min="10249" max="10249" width="9.85546875" style="48"/>
    <col min="10250" max="10250" width="29.7109375" style="48" customWidth="1"/>
    <col min="10251" max="10251" width="26.85546875" style="48" customWidth="1"/>
    <col min="10252" max="10497" width="9.85546875" style="48"/>
    <col min="10498" max="10498" width="9" style="48" customWidth="1"/>
    <col min="10499" max="10499" width="65.7109375" style="48" customWidth="1"/>
    <col min="10500" max="10500" width="54.42578125" style="48" customWidth="1"/>
    <col min="10501" max="10501" width="77.42578125" style="48" bestFit="1" customWidth="1"/>
    <col min="10502" max="10502" width="15" style="48" customWidth="1"/>
    <col min="10503" max="10504" width="27.7109375" style="48" customWidth="1"/>
    <col min="10505" max="10505" width="9.85546875" style="48"/>
    <col min="10506" max="10506" width="29.7109375" style="48" customWidth="1"/>
    <col min="10507" max="10507" width="26.85546875" style="48" customWidth="1"/>
    <col min="10508" max="10753" width="9.85546875" style="48"/>
    <col min="10754" max="10754" width="9" style="48" customWidth="1"/>
    <col min="10755" max="10755" width="65.7109375" style="48" customWidth="1"/>
    <col min="10756" max="10756" width="54.42578125" style="48" customWidth="1"/>
    <col min="10757" max="10757" width="77.42578125" style="48" bestFit="1" customWidth="1"/>
    <col min="10758" max="10758" width="15" style="48" customWidth="1"/>
    <col min="10759" max="10760" width="27.7109375" style="48" customWidth="1"/>
    <col min="10761" max="10761" width="9.85546875" style="48"/>
    <col min="10762" max="10762" width="29.7109375" style="48" customWidth="1"/>
    <col min="10763" max="10763" width="26.85546875" style="48" customWidth="1"/>
    <col min="10764" max="11009" width="9.85546875" style="48"/>
    <col min="11010" max="11010" width="9" style="48" customWidth="1"/>
    <col min="11011" max="11011" width="65.7109375" style="48" customWidth="1"/>
    <col min="11012" max="11012" width="54.42578125" style="48" customWidth="1"/>
    <col min="11013" max="11013" width="77.42578125" style="48" bestFit="1" customWidth="1"/>
    <col min="11014" max="11014" width="15" style="48" customWidth="1"/>
    <col min="11015" max="11016" width="27.7109375" style="48" customWidth="1"/>
    <col min="11017" max="11017" width="9.85546875" style="48"/>
    <col min="11018" max="11018" width="29.7109375" style="48" customWidth="1"/>
    <col min="11019" max="11019" width="26.85546875" style="48" customWidth="1"/>
    <col min="11020" max="11265" width="9.85546875" style="48"/>
    <col min="11266" max="11266" width="9" style="48" customWidth="1"/>
    <col min="11267" max="11267" width="65.7109375" style="48" customWidth="1"/>
    <col min="11268" max="11268" width="54.42578125" style="48" customWidth="1"/>
    <col min="11269" max="11269" width="77.42578125" style="48" bestFit="1" customWidth="1"/>
    <col min="11270" max="11270" width="15" style="48" customWidth="1"/>
    <col min="11271" max="11272" width="27.7109375" style="48" customWidth="1"/>
    <col min="11273" max="11273" width="9.85546875" style="48"/>
    <col min="11274" max="11274" width="29.7109375" style="48" customWidth="1"/>
    <col min="11275" max="11275" width="26.85546875" style="48" customWidth="1"/>
    <col min="11276" max="11521" width="9.85546875" style="48"/>
    <col min="11522" max="11522" width="9" style="48" customWidth="1"/>
    <col min="11523" max="11523" width="65.7109375" style="48" customWidth="1"/>
    <col min="11524" max="11524" width="54.42578125" style="48" customWidth="1"/>
    <col min="11525" max="11525" width="77.42578125" style="48" bestFit="1" customWidth="1"/>
    <col min="11526" max="11526" width="15" style="48" customWidth="1"/>
    <col min="11527" max="11528" width="27.7109375" style="48" customWidth="1"/>
    <col min="11529" max="11529" width="9.85546875" style="48"/>
    <col min="11530" max="11530" width="29.7109375" style="48" customWidth="1"/>
    <col min="11531" max="11531" width="26.85546875" style="48" customWidth="1"/>
    <col min="11532" max="11777" width="9.85546875" style="48"/>
    <col min="11778" max="11778" width="9" style="48" customWidth="1"/>
    <col min="11779" max="11779" width="65.7109375" style="48" customWidth="1"/>
    <col min="11780" max="11780" width="54.42578125" style="48" customWidth="1"/>
    <col min="11781" max="11781" width="77.42578125" style="48" bestFit="1" customWidth="1"/>
    <col min="11782" max="11782" width="15" style="48" customWidth="1"/>
    <col min="11783" max="11784" width="27.7109375" style="48" customWidth="1"/>
    <col min="11785" max="11785" width="9.85546875" style="48"/>
    <col min="11786" max="11786" width="29.7109375" style="48" customWidth="1"/>
    <col min="11787" max="11787" width="26.85546875" style="48" customWidth="1"/>
    <col min="11788" max="12033" width="9.85546875" style="48"/>
    <col min="12034" max="12034" width="9" style="48" customWidth="1"/>
    <col min="12035" max="12035" width="65.7109375" style="48" customWidth="1"/>
    <col min="12036" max="12036" width="54.42578125" style="48" customWidth="1"/>
    <col min="12037" max="12037" width="77.42578125" style="48" bestFit="1" customWidth="1"/>
    <col min="12038" max="12038" width="15" style="48" customWidth="1"/>
    <col min="12039" max="12040" width="27.7109375" style="48" customWidth="1"/>
    <col min="12041" max="12041" width="9.85546875" style="48"/>
    <col min="12042" max="12042" width="29.7109375" style="48" customWidth="1"/>
    <col min="12043" max="12043" width="26.85546875" style="48" customWidth="1"/>
    <col min="12044" max="12289" width="9.85546875" style="48"/>
    <col min="12290" max="12290" width="9" style="48" customWidth="1"/>
    <col min="12291" max="12291" width="65.7109375" style="48" customWidth="1"/>
    <col min="12292" max="12292" width="54.42578125" style="48" customWidth="1"/>
    <col min="12293" max="12293" width="77.42578125" style="48" bestFit="1" customWidth="1"/>
    <col min="12294" max="12294" width="15" style="48" customWidth="1"/>
    <col min="12295" max="12296" width="27.7109375" style="48" customWidth="1"/>
    <col min="12297" max="12297" width="9.85546875" style="48"/>
    <col min="12298" max="12298" width="29.7109375" style="48" customWidth="1"/>
    <col min="12299" max="12299" width="26.85546875" style="48" customWidth="1"/>
    <col min="12300" max="12545" width="9.85546875" style="48"/>
    <col min="12546" max="12546" width="9" style="48" customWidth="1"/>
    <col min="12547" max="12547" width="65.7109375" style="48" customWidth="1"/>
    <col min="12548" max="12548" width="54.42578125" style="48" customWidth="1"/>
    <col min="12549" max="12549" width="77.42578125" style="48" bestFit="1" customWidth="1"/>
    <col min="12550" max="12550" width="15" style="48" customWidth="1"/>
    <col min="12551" max="12552" width="27.7109375" style="48" customWidth="1"/>
    <col min="12553" max="12553" width="9.85546875" style="48"/>
    <col min="12554" max="12554" width="29.7109375" style="48" customWidth="1"/>
    <col min="12555" max="12555" width="26.85546875" style="48" customWidth="1"/>
    <col min="12556" max="12801" width="9.85546875" style="48"/>
    <col min="12802" max="12802" width="9" style="48" customWidth="1"/>
    <col min="12803" max="12803" width="65.7109375" style="48" customWidth="1"/>
    <col min="12804" max="12804" width="54.42578125" style="48" customWidth="1"/>
    <col min="12805" max="12805" width="77.42578125" style="48" bestFit="1" customWidth="1"/>
    <col min="12806" max="12806" width="15" style="48" customWidth="1"/>
    <col min="12807" max="12808" width="27.7109375" style="48" customWidth="1"/>
    <col min="12809" max="12809" width="9.85546875" style="48"/>
    <col min="12810" max="12810" width="29.7109375" style="48" customWidth="1"/>
    <col min="12811" max="12811" width="26.85546875" style="48" customWidth="1"/>
    <col min="12812" max="13057" width="9.85546875" style="48"/>
    <col min="13058" max="13058" width="9" style="48" customWidth="1"/>
    <col min="13059" max="13059" width="65.7109375" style="48" customWidth="1"/>
    <col min="13060" max="13060" width="54.42578125" style="48" customWidth="1"/>
    <col min="13061" max="13061" width="77.42578125" style="48" bestFit="1" customWidth="1"/>
    <col min="13062" max="13062" width="15" style="48" customWidth="1"/>
    <col min="13063" max="13064" width="27.7109375" style="48" customWidth="1"/>
    <col min="13065" max="13065" width="9.85546875" style="48"/>
    <col min="13066" max="13066" width="29.7109375" style="48" customWidth="1"/>
    <col min="13067" max="13067" width="26.85546875" style="48" customWidth="1"/>
    <col min="13068" max="13313" width="9.85546875" style="48"/>
    <col min="13314" max="13314" width="9" style="48" customWidth="1"/>
    <col min="13315" max="13315" width="65.7109375" style="48" customWidth="1"/>
    <col min="13316" max="13316" width="54.42578125" style="48" customWidth="1"/>
    <col min="13317" max="13317" width="77.42578125" style="48" bestFit="1" customWidth="1"/>
    <col min="13318" max="13318" width="15" style="48" customWidth="1"/>
    <col min="13319" max="13320" width="27.7109375" style="48" customWidth="1"/>
    <col min="13321" max="13321" width="9.85546875" style="48"/>
    <col min="13322" max="13322" width="29.7109375" style="48" customWidth="1"/>
    <col min="13323" max="13323" width="26.85546875" style="48" customWidth="1"/>
    <col min="13324" max="13569" width="9.85546875" style="48"/>
    <col min="13570" max="13570" width="9" style="48" customWidth="1"/>
    <col min="13571" max="13571" width="65.7109375" style="48" customWidth="1"/>
    <col min="13572" max="13572" width="54.42578125" style="48" customWidth="1"/>
    <col min="13573" max="13573" width="77.42578125" style="48" bestFit="1" customWidth="1"/>
    <col min="13574" max="13574" width="15" style="48" customWidth="1"/>
    <col min="13575" max="13576" width="27.7109375" style="48" customWidth="1"/>
    <col min="13577" max="13577" width="9.85546875" style="48"/>
    <col min="13578" max="13578" width="29.7109375" style="48" customWidth="1"/>
    <col min="13579" max="13579" width="26.85546875" style="48" customWidth="1"/>
    <col min="13580" max="13825" width="9.85546875" style="48"/>
    <col min="13826" max="13826" width="9" style="48" customWidth="1"/>
    <col min="13827" max="13827" width="65.7109375" style="48" customWidth="1"/>
    <col min="13828" max="13828" width="54.42578125" style="48" customWidth="1"/>
    <col min="13829" max="13829" width="77.42578125" style="48" bestFit="1" customWidth="1"/>
    <col min="13830" max="13830" width="15" style="48" customWidth="1"/>
    <col min="13831" max="13832" width="27.7109375" style="48" customWidth="1"/>
    <col min="13833" max="13833" width="9.85546875" style="48"/>
    <col min="13834" max="13834" width="29.7109375" style="48" customWidth="1"/>
    <col min="13835" max="13835" width="26.85546875" style="48" customWidth="1"/>
    <col min="13836" max="14081" width="9.85546875" style="48"/>
    <col min="14082" max="14082" width="9" style="48" customWidth="1"/>
    <col min="14083" max="14083" width="65.7109375" style="48" customWidth="1"/>
    <col min="14084" max="14084" width="54.42578125" style="48" customWidth="1"/>
    <col min="14085" max="14085" width="77.42578125" style="48" bestFit="1" customWidth="1"/>
    <col min="14086" max="14086" width="15" style="48" customWidth="1"/>
    <col min="14087" max="14088" width="27.7109375" style="48" customWidth="1"/>
    <col min="14089" max="14089" width="9.85546875" style="48"/>
    <col min="14090" max="14090" width="29.7109375" style="48" customWidth="1"/>
    <col min="14091" max="14091" width="26.85546875" style="48" customWidth="1"/>
    <col min="14092" max="14337" width="9.85546875" style="48"/>
    <col min="14338" max="14338" width="9" style="48" customWidth="1"/>
    <col min="14339" max="14339" width="65.7109375" style="48" customWidth="1"/>
    <col min="14340" max="14340" width="54.42578125" style="48" customWidth="1"/>
    <col min="14341" max="14341" width="77.42578125" style="48" bestFit="1" customWidth="1"/>
    <col min="14342" max="14342" width="15" style="48" customWidth="1"/>
    <col min="14343" max="14344" width="27.7109375" style="48" customWidth="1"/>
    <col min="14345" max="14345" width="9.85546875" style="48"/>
    <col min="14346" max="14346" width="29.7109375" style="48" customWidth="1"/>
    <col min="14347" max="14347" width="26.85546875" style="48" customWidth="1"/>
    <col min="14348" max="14593" width="9.85546875" style="48"/>
    <col min="14594" max="14594" width="9" style="48" customWidth="1"/>
    <col min="14595" max="14595" width="65.7109375" style="48" customWidth="1"/>
    <col min="14596" max="14596" width="54.42578125" style="48" customWidth="1"/>
    <col min="14597" max="14597" width="77.42578125" style="48" bestFit="1" customWidth="1"/>
    <col min="14598" max="14598" width="15" style="48" customWidth="1"/>
    <col min="14599" max="14600" width="27.7109375" style="48" customWidth="1"/>
    <col min="14601" max="14601" width="9.85546875" style="48"/>
    <col min="14602" max="14602" width="29.7109375" style="48" customWidth="1"/>
    <col min="14603" max="14603" width="26.85546875" style="48" customWidth="1"/>
    <col min="14604" max="14849" width="9.85546875" style="48"/>
    <col min="14850" max="14850" width="9" style="48" customWidth="1"/>
    <col min="14851" max="14851" width="65.7109375" style="48" customWidth="1"/>
    <col min="14852" max="14852" width="54.42578125" style="48" customWidth="1"/>
    <col min="14853" max="14853" width="77.42578125" style="48" bestFit="1" customWidth="1"/>
    <col min="14854" max="14854" width="15" style="48" customWidth="1"/>
    <col min="14855" max="14856" width="27.7109375" style="48" customWidth="1"/>
    <col min="14857" max="14857" width="9.85546875" style="48"/>
    <col min="14858" max="14858" width="29.7109375" style="48" customWidth="1"/>
    <col min="14859" max="14859" width="26.85546875" style="48" customWidth="1"/>
    <col min="14860" max="15105" width="9.85546875" style="48"/>
    <col min="15106" max="15106" width="9" style="48" customWidth="1"/>
    <col min="15107" max="15107" width="65.7109375" style="48" customWidth="1"/>
    <col min="15108" max="15108" width="54.42578125" style="48" customWidth="1"/>
    <col min="15109" max="15109" width="77.42578125" style="48" bestFit="1" customWidth="1"/>
    <col min="15110" max="15110" width="15" style="48" customWidth="1"/>
    <col min="15111" max="15112" width="27.7109375" style="48" customWidth="1"/>
    <col min="15113" max="15113" width="9.85546875" style="48"/>
    <col min="15114" max="15114" width="29.7109375" style="48" customWidth="1"/>
    <col min="15115" max="15115" width="26.85546875" style="48" customWidth="1"/>
    <col min="15116" max="15361" width="9.85546875" style="48"/>
    <col min="15362" max="15362" width="9" style="48" customWidth="1"/>
    <col min="15363" max="15363" width="65.7109375" style="48" customWidth="1"/>
    <col min="15364" max="15364" width="54.42578125" style="48" customWidth="1"/>
    <col min="15365" max="15365" width="77.42578125" style="48" bestFit="1" customWidth="1"/>
    <col min="15366" max="15366" width="15" style="48" customWidth="1"/>
    <col min="15367" max="15368" width="27.7109375" style="48" customWidth="1"/>
    <col min="15369" max="15369" width="9.85546875" style="48"/>
    <col min="15370" max="15370" width="29.7109375" style="48" customWidth="1"/>
    <col min="15371" max="15371" width="26.85546875" style="48" customWidth="1"/>
    <col min="15372" max="15617" width="9.85546875" style="48"/>
    <col min="15618" max="15618" width="9" style="48" customWidth="1"/>
    <col min="15619" max="15619" width="65.7109375" style="48" customWidth="1"/>
    <col min="15620" max="15620" width="54.42578125" style="48" customWidth="1"/>
    <col min="15621" max="15621" width="77.42578125" style="48" bestFit="1" customWidth="1"/>
    <col min="15622" max="15622" width="15" style="48" customWidth="1"/>
    <col min="15623" max="15624" width="27.7109375" style="48" customWidth="1"/>
    <col min="15625" max="15625" width="9.85546875" style="48"/>
    <col min="15626" max="15626" width="29.7109375" style="48" customWidth="1"/>
    <col min="15627" max="15627" width="26.85546875" style="48" customWidth="1"/>
    <col min="15628" max="15873" width="9.85546875" style="48"/>
    <col min="15874" max="15874" width="9" style="48" customWidth="1"/>
    <col min="15875" max="15875" width="65.7109375" style="48" customWidth="1"/>
    <col min="15876" max="15876" width="54.42578125" style="48" customWidth="1"/>
    <col min="15877" max="15877" width="77.42578125" style="48" bestFit="1" customWidth="1"/>
    <col min="15878" max="15878" width="15" style="48" customWidth="1"/>
    <col min="15879" max="15880" width="27.7109375" style="48" customWidth="1"/>
    <col min="15881" max="15881" width="9.85546875" style="48"/>
    <col min="15882" max="15882" width="29.7109375" style="48" customWidth="1"/>
    <col min="15883" max="15883" width="26.85546875" style="48" customWidth="1"/>
    <col min="15884" max="16129" width="9.85546875" style="48"/>
    <col min="16130" max="16130" width="9" style="48" customWidth="1"/>
    <col min="16131" max="16131" width="65.7109375" style="48" customWidth="1"/>
    <col min="16132" max="16132" width="54.42578125" style="48" customWidth="1"/>
    <col min="16133" max="16133" width="77.42578125" style="48" bestFit="1" customWidth="1"/>
    <col min="16134" max="16134" width="15" style="48" customWidth="1"/>
    <col min="16135" max="16136" width="27.7109375" style="48" customWidth="1"/>
    <col min="16137" max="16137" width="9.85546875" style="48"/>
    <col min="16138" max="16138" width="29.7109375" style="48" customWidth="1"/>
    <col min="16139" max="16139" width="26.85546875" style="48" customWidth="1"/>
    <col min="16140" max="16384" width="9.85546875" style="48"/>
  </cols>
  <sheetData>
    <row r="2" spans="1:11" ht="18" x14ac:dyDescent="0.25">
      <c r="A2" s="47" t="s">
        <v>63</v>
      </c>
    </row>
    <row r="3" spans="1:11" x14ac:dyDescent="0.2">
      <c r="A3" s="48"/>
    </row>
    <row r="4" spans="1:11" ht="15.75" x14ac:dyDescent="0.25">
      <c r="A4" s="49" t="s">
        <v>64</v>
      </c>
    </row>
    <row r="5" spans="1:11" ht="15.75" x14ac:dyDescent="0.25">
      <c r="A5" s="50" t="s">
        <v>65</v>
      </c>
    </row>
    <row r="6" spans="1:11" ht="15.75" x14ac:dyDescent="0.25">
      <c r="A6" s="50" t="s">
        <v>66</v>
      </c>
    </row>
    <row r="7" spans="1:11" ht="15.75" thickBot="1" x14ac:dyDescent="0.25"/>
    <row r="8" spans="1:11" s="53" customFormat="1" ht="16.5" thickBot="1" x14ac:dyDescent="0.25">
      <c r="A8" s="52" t="s">
        <v>67</v>
      </c>
      <c r="B8" s="52" t="s">
        <v>68</v>
      </c>
      <c r="C8" s="52" t="s">
        <v>69</v>
      </c>
      <c r="D8" s="52" t="s">
        <v>70</v>
      </c>
      <c r="E8" s="52" t="s">
        <v>71</v>
      </c>
      <c r="F8" s="52" t="s">
        <v>97</v>
      </c>
      <c r="G8" s="82" t="s">
        <v>98</v>
      </c>
      <c r="H8" s="52" t="s">
        <v>106</v>
      </c>
    </row>
    <row r="9" spans="1:11" s="53" customFormat="1" ht="18" x14ac:dyDescent="0.2">
      <c r="A9" s="100">
        <v>1</v>
      </c>
      <c r="B9" s="103" t="s">
        <v>72</v>
      </c>
      <c r="C9" s="106" t="s">
        <v>73</v>
      </c>
      <c r="D9" s="54" t="s">
        <v>74</v>
      </c>
      <c r="E9" s="55" t="s">
        <v>75</v>
      </c>
      <c r="F9" s="56">
        <v>50823.45</v>
      </c>
      <c r="G9" s="80">
        <v>0.189</v>
      </c>
      <c r="H9" s="56">
        <f>+F9+(F9*G9)</f>
        <v>60429.082049999997</v>
      </c>
    </row>
    <row r="10" spans="1:11" s="53" customFormat="1" ht="18" x14ac:dyDescent="0.2">
      <c r="A10" s="101"/>
      <c r="B10" s="104"/>
      <c r="C10" s="107"/>
      <c r="D10" s="57" t="s">
        <v>76</v>
      </c>
      <c r="E10" s="58" t="s">
        <v>75</v>
      </c>
      <c r="F10" s="59">
        <v>53450.28</v>
      </c>
      <c r="G10" s="83">
        <v>0.189</v>
      </c>
      <c r="H10" s="59">
        <f t="shared" ref="H10:H24" si="0">+F10+(F10*G10)</f>
        <v>63552.382919999996</v>
      </c>
    </row>
    <row r="11" spans="1:11" s="53" customFormat="1" ht="18" x14ac:dyDescent="0.2">
      <c r="A11" s="101"/>
      <c r="B11" s="104"/>
      <c r="C11" s="107"/>
      <c r="D11" s="57" t="s">
        <v>77</v>
      </c>
      <c r="E11" s="58" t="s">
        <v>75</v>
      </c>
      <c r="F11" s="59">
        <v>57447.63</v>
      </c>
      <c r="G11" s="83">
        <v>0.189</v>
      </c>
      <c r="H11" s="59">
        <f t="shared" si="0"/>
        <v>68305.232069999998</v>
      </c>
    </row>
    <row r="12" spans="1:11" s="53" customFormat="1" ht="18.75" thickBot="1" x14ac:dyDescent="0.25">
      <c r="A12" s="101"/>
      <c r="B12" s="104"/>
      <c r="C12" s="108"/>
      <c r="D12" s="60" t="s">
        <v>78</v>
      </c>
      <c r="E12" s="61" t="s">
        <v>75</v>
      </c>
      <c r="F12" s="62">
        <v>30494.07</v>
      </c>
      <c r="G12" s="83">
        <v>0.189</v>
      </c>
      <c r="H12" s="62">
        <f t="shared" si="0"/>
        <v>36257.449229999998</v>
      </c>
      <c r="K12" s="63"/>
    </row>
    <row r="13" spans="1:11" s="53" customFormat="1" ht="18" x14ac:dyDescent="0.2">
      <c r="A13" s="101"/>
      <c r="B13" s="104"/>
      <c r="C13" s="106" t="s">
        <v>79</v>
      </c>
      <c r="D13" s="54" t="s">
        <v>74</v>
      </c>
      <c r="E13" s="55" t="s">
        <v>75</v>
      </c>
      <c r="F13" s="56">
        <v>55962.9</v>
      </c>
      <c r="G13" s="80">
        <v>0.189</v>
      </c>
      <c r="H13" s="56">
        <f>+F13+(F13*G13)</f>
        <v>66539.888099999996</v>
      </c>
    </row>
    <row r="14" spans="1:11" s="53" customFormat="1" ht="18" x14ac:dyDescent="0.2">
      <c r="A14" s="101"/>
      <c r="B14" s="104"/>
      <c r="C14" s="107"/>
      <c r="D14" s="57" t="s">
        <v>76</v>
      </c>
      <c r="E14" s="58" t="s">
        <v>75</v>
      </c>
      <c r="F14" s="59">
        <v>60417.09</v>
      </c>
      <c r="G14" s="83">
        <v>0.189</v>
      </c>
      <c r="H14" s="59">
        <f t="shared" si="0"/>
        <v>71835.920010000002</v>
      </c>
    </row>
    <row r="15" spans="1:11" s="53" customFormat="1" ht="18" x14ac:dyDescent="0.2">
      <c r="A15" s="101"/>
      <c r="B15" s="104"/>
      <c r="C15" s="107"/>
      <c r="D15" s="57" t="s">
        <v>77</v>
      </c>
      <c r="E15" s="58" t="s">
        <v>75</v>
      </c>
      <c r="F15" s="59">
        <v>61559.19</v>
      </c>
      <c r="G15" s="83">
        <v>0.189</v>
      </c>
      <c r="H15" s="59">
        <f t="shared" si="0"/>
        <v>73193.876910000006</v>
      </c>
    </row>
    <row r="16" spans="1:11" s="53" customFormat="1" ht="18.75" thickBot="1" x14ac:dyDescent="0.25">
      <c r="A16" s="102"/>
      <c r="B16" s="105"/>
      <c r="C16" s="108"/>
      <c r="D16" s="60" t="s">
        <v>78</v>
      </c>
      <c r="E16" s="61" t="s">
        <v>75</v>
      </c>
      <c r="F16" s="59">
        <v>33577.74</v>
      </c>
      <c r="G16" s="83">
        <v>0.189</v>
      </c>
      <c r="H16" s="59">
        <f t="shared" si="0"/>
        <v>39923.932860000001</v>
      </c>
    </row>
    <row r="17" spans="1:8" s="67" customFormat="1" ht="18" x14ac:dyDescent="0.25">
      <c r="A17" s="109">
        <v>2</v>
      </c>
      <c r="B17" s="103" t="s">
        <v>80</v>
      </c>
      <c r="C17" s="106" t="s">
        <v>81</v>
      </c>
      <c r="D17" s="64" t="s">
        <v>74</v>
      </c>
      <c r="E17" s="65" t="s">
        <v>75</v>
      </c>
      <c r="F17" s="66">
        <v>70239.149999999994</v>
      </c>
      <c r="G17" s="84">
        <v>0.189</v>
      </c>
      <c r="H17" s="66">
        <f t="shared" si="0"/>
        <v>83514.349349999989</v>
      </c>
    </row>
    <row r="18" spans="1:8" s="67" customFormat="1" ht="18" x14ac:dyDescent="0.25">
      <c r="A18" s="110"/>
      <c r="B18" s="104"/>
      <c r="C18" s="107"/>
      <c r="D18" s="57" t="s">
        <v>76</v>
      </c>
      <c r="E18" s="58" t="s">
        <v>75</v>
      </c>
      <c r="F18" s="59">
        <v>74236.5</v>
      </c>
      <c r="G18" s="83">
        <v>0.189</v>
      </c>
      <c r="H18" s="59">
        <f t="shared" si="0"/>
        <v>88267.198499999999</v>
      </c>
    </row>
    <row r="19" spans="1:8" s="67" customFormat="1" ht="18" x14ac:dyDescent="0.25">
      <c r="A19" s="110"/>
      <c r="B19" s="104"/>
      <c r="C19" s="107"/>
      <c r="D19" s="57" t="s">
        <v>77</v>
      </c>
      <c r="E19" s="58" t="s">
        <v>75</v>
      </c>
      <c r="F19" s="59">
        <v>79947</v>
      </c>
      <c r="G19" s="83">
        <v>0.189</v>
      </c>
      <c r="H19" s="59">
        <f t="shared" si="0"/>
        <v>95056.983000000007</v>
      </c>
    </row>
    <row r="20" spans="1:8" s="67" customFormat="1" ht="18.75" thickBot="1" x14ac:dyDescent="0.3">
      <c r="A20" s="110"/>
      <c r="B20" s="104"/>
      <c r="C20" s="108"/>
      <c r="D20" s="60" t="s">
        <v>78</v>
      </c>
      <c r="E20" s="61" t="s">
        <v>75</v>
      </c>
      <c r="F20" s="62">
        <v>42143.49</v>
      </c>
      <c r="G20" s="83">
        <v>0.189</v>
      </c>
      <c r="H20" s="62">
        <f t="shared" si="0"/>
        <v>50108.60961</v>
      </c>
    </row>
    <row r="21" spans="1:8" s="67" customFormat="1" ht="18" x14ac:dyDescent="0.25">
      <c r="A21" s="110"/>
      <c r="B21" s="104"/>
      <c r="C21" s="106" t="s">
        <v>82</v>
      </c>
      <c r="D21" s="64" t="s">
        <v>74</v>
      </c>
      <c r="E21" s="65" t="s">
        <v>75</v>
      </c>
      <c r="F21" s="66">
        <v>78233.850000000006</v>
      </c>
      <c r="G21" s="88">
        <v>0.189</v>
      </c>
      <c r="H21" s="66">
        <f t="shared" si="0"/>
        <v>93020.047650000008</v>
      </c>
    </row>
    <row r="22" spans="1:8" s="67" customFormat="1" ht="18" x14ac:dyDescent="0.25">
      <c r="A22" s="110"/>
      <c r="B22" s="104"/>
      <c r="C22" s="107"/>
      <c r="D22" s="57" t="s">
        <v>76</v>
      </c>
      <c r="E22" s="58" t="s">
        <v>75</v>
      </c>
      <c r="F22" s="59">
        <v>84515.4</v>
      </c>
      <c r="G22" s="83">
        <v>0.189</v>
      </c>
      <c r="H22" s="59">
        <f t="shared" si="0"/>
        <v>100488.8106</v>
      </c>
    </row>
    <row r="23" spans="1:8" s="67" customFormat="1" ht="18" x14ac:dyDescent="0.25">
      <c r="A23" s="110"/>
      <c r="B23" s="104"/>
      <c r="C23" s="107"/>
      <c r="D23" s="57" t="s">
        <v>77</v>
      </c>
      <c r="E23" s="58" t="s">
        <v>75</v>
      </c>
      <c r="F23" s="59">
        <v>86228.55</v>
      </c>
      <c r="G23" s="83">
        <v>0.189</v>
      </c>
      <c r="H23" s="59">
        <f t="shared" si="0"/>
        <v>102525.74595000001</v>
      </c>
    </row>
    <row r="24" spans="1:8" s="67" customFormat="1" ht="18.75" thickBot="1" x14ac:dyDescent="0.3">
      <c r="A24" s="111"/>
      <c r="B24" s="105"/>
      <c r="C24" s="108"/>
      <c r="D24" s="60" t="s">
        <v>78</v>
      </c>
      <c r="E24" s="61" t="s">
        <v>75</v>
      </c>
      <c r="F24" s="62">
        <v>46940.31</v>
      </c>
      <c r="G24" s="83">
        <v>0.189</v>
      </c>
      <c r="H24" s="62">
        <f t="shared" si="0"/>
        <v>55812.028590000002</v>
      </c>
    </row>
    <row r="25" spans="1:8" s="71" customFormat="1" ht="15.75" x14ac:dyDescent="0.25">
      <c r="A25" s="68"/>
      <c r="B25" s="69"/>
      <c r="C25" s="69"/>
      <c r="D25" s="70"/>
      <c r="E25" s="48"/>
      <c r="F25" s="48"/>
      <c r="G25" s="81"/>
      <c r="H25" s="48"/>
    </row>
    <row r="26" spans="1:8" s="71" customFormat="1" ht="15.75" x14ac:dyDescent="0.25">
      <c r="A26" s="68"/>
      <c r="B26" s="69"/>
      <c r="C26" s="69"/>
      <c r="D26" s="70"/>
      <c r="E26" s="72"/>
      <c r="F26" s="72"/>
      <c r="G26" s="85"/>
      <c r="H26" s="48"/>
    </row>
    <row r="27" spans="1:8" s="71" customFormat="1" x14ac:dyDescent="0.2">
      <c r="A27" s="73" t="s">
        <v>83</v>
      </c>
      <c r="D27" s="48"/>
      <c r="E27" s="48"/>
      <c r="F27" s="48"/>
      <c r="G27" s="81"/>
      <c r="H27" s="48"/>
    </row>
    <row r="28" spans="1:8" x14ac:dyDescent="0.2">
      <c r="A28" s="73" t="s">
        <v>84</v>
      </c>
    </row>
    <row r="29" spans="1:8" x14ac:dyDescent="0.2">
      <c r="A29" s="73" t="s">
        <v>85</v>
      </c>
    </row>
    <row r="30" spans="1:8" x14ac:dyDescent="0.2">
      <c r="A30" s="73" t="s">
        <v>86</v>
      </c>
    </row>
    <row r="31" spans="1:8" x14ac:dyDescent="0.2">
      <c r="A31" s="48"/>
    </row>
    <row r="32" spans="1:8" ht="18.75" customHeight="1" x14ac:dyDescent="0.3">
      <c r="A32" s="73" t="s">
        <v>87</v>
      </c>
      <c r="B32" s="70"/>
      <c r="C32" s="70"/>
      <c r="E32" s="73"/>
      <c r="F32" s="74"/>
      <c r="G32" s="86"/>
      <c r="H32" s="75"/>
    </row>
    <row r="33" spans="1:8" ht="18.75" customHeight="1" x14ac:dyDescent="0.3">
      <c r="A33" s="73"/>
      <c r="B33" s="70"/>
      <c r="C33" s="70"/>
      <c r="E33" s="73"/>
      <c r="H33" s="75"/>
    </row>
    <row r="34" spans="1:8" ht="18.75" customHeight="1" x14ac:dyDescent="0.3">
      <c r="A34" s="73"/>
      <c r="B34" s="70"/>
      <c r="C34" s="70"/>
      <c r="E34" s="73"/>
      <c r="H34" s="75"/>
    </row>
    <row r="35" spans="1:8" ht="18.75" customHeight="1" x14ac:dyDescent="0.3">
      <c r="A35" s="73"/>
      <c r="B35" s="70"/>
      <c r="C35" s="70"/>
      <c r="E35" s="73"/>
      <c r="H35" s="75"/>
    </row>
    <row r="36" spans="1:8" ht="18.75" customHeight="1" x14ac:dyDescent="0.3">
      <c r="A36" s="73"/>
      <c r="B36" s="70"/>
      <c r="C36" s="70"/>
      <c r="E36" s="73"/>
      <c r="H36" s="75"/>
    </row>
    <row r="37" spans="1:8" ht="18.75" customHeight="1" x14ac:dyDescent="0.3">
      <c r="A37" s="73"/>
      <c r="B37" s="70"/>
      <c r="C37" s="70"/>
      <c r="E37" s="73"/>
      <c r="H37" s="75"/>
    </row>
    <row r="38" spans="1:8" ht="18.75" customHeight="1" x14ac:dyDescent="0.3">
      <c r="A38" s="73"/>
      <c r="B38" s="70"/>
      <c r="C38" s="70"/>
      <c r="E38" s="73"/>
      <c r="H38" s="75"/>
    </row>
    <row r="39" spans="1:8" x14ac:dyDescent="0.2">
      <c r="A39" s="70"/>
      <c r="B39" s="70"/>
      <c r="C39" s="70"/>
      <c r="E39" s="73"/>
    </row>
    <row r="40" spans="1:8" x14ac:dyDescent="0.2">
      <c r="F40" s="53" t="s">
        <v>88</v>
      </c>
      <c r="G40" s="87"/>
    </row>
  </sheetData>
  <mergeCells count="8">
    <mergeCell ref="A9:A16"/>
    <mergeCell ref="B9:B16"/>
    <mergeCell ref="C9:C12"/>
    <mergeCell ref="C13:C16"/>
    <mergeCell ref="A17:A24"/>
    <mergeCell ref="B17:B24"/>
    <mergeCell ref="C17:C20"/>
    <mergeCell ref="C21:C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22"/>
  <sheetViews>
    <sheetView showGridLines="0" workbookViewId="0">
      <selection activeCell="B34" sqref="B34"/>
    </sheetView>
  </sheetViews>
  <sheetFormatPr baseColWidth="10" defaultRowHeight="15" x14ac:dyDescent="0.25"/>
  <cols>
    <col min="2" max="2" width="94.5703125" customWidth="1"/>
    <col min="3" max="3" width="17.28515625" customWidth="1"/>
    <col min="4" max="5" width="13.85546875" hidden="1" customWidth="1"/>
    <col min="6" max="7" width="15.28515625" customWidth="1"/>
  </cols>
  <sheetData>
    <row r="1" spans="2:3" x14ac:dyDescent="0.25">
      <c r="B1" s="2" t="s">
        <v>1</v>
      </c>
    </row>
    <row r="2" spans="2:3" ht="30" x14ac:dyDescent="0.25">
      <c r="B2" s="1" t="s">
        <v>2</v>
      </c>
    </row>
    <row r="3" spans="2:3" ht="15.75" thickBot="1" x14ac:dyDescent="0.3">
      <c r="B3" s="1"/>
    </row>
    <row r="4" spans="2:3" ht="15.75" thickBot="1" x14ac:dyDescent="0.3">
      <c r="B4" s="3" t="s">
        <v>0</v>
      </c>
      <c r="C4" s="4" t="s">
        <v>3</v>
      </c>
    </row>
    <row r="5" spans="2:3" ht="15.75" thickBot="1" x14ac:dyDescent="0.3">
      <c r="B5" s="5" t="s">
        <v>4</v>
      </c>
      <c r="C5" s="6" t="s">
        <v>5</v>
      </c>
    </row>
    <row r="6" spans="2:3" ht="15.75" thickBot="1" x14ac:dyDescent="0.3">
      <c r="B6" s="7" t="s">
        <v>6</v>
      </c>
      <c r="C6" s="8" t="s">
        <v>7</v>
      </c>
    </row>
    <row r="7" spans="2:3" ht="15.75" thickBot="1" x14ac:dyDescent="0.3">
      <c r="B7" s="5" t="s">
        <v>8</v>
      </c>
      <c r="C7" s="6" t="s">
        <v>9</v>
      </c>
    </row>
    <row r="8" spans="2:3" ht="15.75" thickBot="1" x14ac:dyDescent="0.3">
      <c r="B8" s="9" t="s">
        <v>8</v>
      </c>
      <c r="C8" s="10" t="s">
        <v>10</v>
      </c>
    </row>
    <row r="9" spans="2:3" x14ac:dyDescent="0.25">
      <c r="B9" s="1" t="s">
        <v>11</v>
      </c>
    </row>
    <row r="10" spans="2:3" x14ac:dyDescent="0.25">
      <c r="B10" s="1" t="s">
        <v>89</v>
      </c>
    </row>
    <row r="11" spans="2:3" x14ac:dyDescent="0.25">
      <c r="B11" s="1" t="s">
        <v>90</v>
      </c>
    </row>
    <row r="12" spans="2:3" x14ac:dyDescent="0.25">
      <c r="B12" s="11" t="s">
        <v>91</v>
      </c>
    </row>
    <row r="13" spans="2:3" x14ac:dyDescent="0.25">
      <c r="B13" s="1" t="s">
        <v>92</v>
      </c>
    </row>
    <row r="17" spans="2:8" x14ac:dyDescent="0.25">
      <c r="B17" s="19" t="s">
        <v>0</v>
      </c>
      <c r="C17" s="20" t="s">
        <v>3</v>
      </c>
      <c r="D17" s="20" t="s">
        <v>59</v>
      </c>
      <c r="E17" s="20" t="s">
        <v>101</v>
      </c>
      <c r="F17" s="20" t="s">
        <v>93</v>
      </c>
      <c r="G17" s="20" t="s">
        <v>102</v>
      </c>
      <c r="H17" s="20" t="s">
        <v>28</v>
      </c>
    </row>
    <row r="18" spans="2:8" ht="15.75" thickBot="1" x14ac:dyDescent="0.3">
      <c r="B18" s="15" t="s">
        <v>4</v>
      </c>
      <c r="C18" s="18">
        <v>0.45</v>
      </c>
      <c r="D18" s="45">
        <v>465.20420122500002</v>
      </c>
      <c r="E18" s="45">
        <v>520.28</v>
      </c>
      <c r="F18" s="45">
        <v>520.28</v>
      </c>
      <c r="G18" s="45">
        <v>661.17078343999992</v>
      </c>
      <c r="H18" s="21">
        <f>+G18/F18*C18</f>
        <v>0.57185909999999995</v>
      </c>
    </row>
    <row r="19" spans="2:8" ht="15.75" thickBot="1" x14ac:dyDescent="0.3">
      <c r="B19" s="14" t="s">
        <v>6</v>
      </c>
      <c r="C19" s="16">
        <v>0.33700000000000002</v>
      </c>
      <c r="D19" s="46">
        <v>127.657</v>
      </c>
      <c r="E19" s="46">
        <v>137.88999999999999</v>
      </c>
      <c r="F19" s="46">
        <v>144.58000000000001</v>
      </c>
      <c r="G19" s="46">
        <v>161.87</v>
      </c>
      <c r="H19" s="21">
        <f>+G19/F19*C19</f>
        <v>0.37730107898741183</v>
      </c>
    </row>
    <row r="20" spans="2:8" ht="15.75" thickBot="1" x14ac:dyDescent="0.3">
      <c r="B20" s="13" t="s">
        <v>8</v>
      </c>
      <c r="C20" s="16">
        <v>0.19600000000000001</v>
      </c>
      <c r="D20" s="46">
        <v>1653.1</v>
      </c>
      <c r="E20" s="46">
        <v>1868.3</v>
      </c>
      <c r="F20" s="46">
        <v>1999.6</v>
      </c>
      <c r="G20" s="46">
        <v>2246.4</v>
      </c>
      <c r="H20" s="21">
        <f>+G20/F20*C20</f>
        <v>0.22019123824764958</v>
      </c>
    </row>
    <row r="21" spans="2:8" ht="15.75" thickBot="1" x14ac:dyDescent="0.3">
      <c r="B21" s="15" t="s">
        <v>8</v>
      </c>
      <c r="C21" s="17">
        <v>1.7000000000000001E-2</v>
      </c>
      <c r="D21" s="46">
        <v>167.28</v>
      </c>
      <c r="E21" s="46">
        <v>187</v>
      </c>
      <c r="F21" s="46">
        <v>197.15</v>
      </c>
      <c r="G21" s="46">
        <v>229</v>
      </c>
      <c r="H21" s="21">
        <f>+G21/F21*C21</f>
        <v>1.9746386000507227E-2</v>
      </c>
    </row>
    <row r="22" spans="2:8" ht="15.75" thickBot="1" x14ac:dyDescent="0.3">
      <c r="B22" s="112" t="s">
        <v>27</v>
      </c>
      <c r="C22" s="113"/>
      <c r="D22" s="114"/>
      <c r="E22" s="89"/>
      <c r="H22" s="99">
        <f>SUM(H18:H21)-1</f>
        <v>0.18909780323556857</v>
      </c>
    </row>
  </sheetData>
  <mergeCells count="1">
    <mergeCell ref="B22:D22"/>
  </mergeCells>
  <phoneticPr fontId="3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5"/>
  <sheetViews>
    <sheetView showGridLines="0" workbookViewId="0">
      <selection activeCell="N52" sqref="N52"/>
    </sheetView>
  </sheetViews>
  <sheetFormatPr baseColWidth="10" defaultRowHeight="15" x14ac:dyDescent="0.25"/>
  <cols>
    <col min="1" max="1" width="34.5703125" customWidth="1"/>
    <col min="8" max="8" width="12.5703125" bestFit="1" customWidth="1"/>
  </cols>
  <sheetData>
    <row r="1" spans="1:16" x14ac:dyDescent="0.25">
      <c r="A1" s="123" t="s">
        <v>56</v>
      </c>
      <c r="B1" s="123"/>
    </row>
    <row r="2" spans="1:16" x14ac:dyDescent="0.25">
      <c r="A2" s="124"/>
      <c r="B2" s="124"/>
    </row>
    <row r="3" spans="1:16" x14ac:dyDescent="0.25">
      <c r="A3" s="128" t="s">
        <v>16</v>
      </c>
      <c r="B3" s="128" t="s">
        <v>17</v>
      </c>
      <c r="C3" s="117">
        <v>2022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9"/>
      <c r="O3" s="115">
        <v>2023</v>
      </c>
      <c r="P3" s="116"/>
    </row>
    <row r="4" spans="1:16" x14ac:dyDescent="0.25">
      <c r="A4" s="129"/>
      <c r="B4" s="129"/>
      <c r="C4" s="35" t="s">
        <v>20</v>
      </c>
      <c r="D4" s="31" t="s">
        <v>21</v>
      </c>
      <c r="E4" s="31" t="s">
        <v>22</v>
      </c>
      <c r="F4" s="31" t="s">
        <v>23</v>
      </c>
      <c r="G4" s="31" t="s">
        <v>24</v>
      </c>
      <c r="H4" s="31" t="s">
        <v>25</v>
      </c>
      <c r="I4" s="31" t="s">
        <v>26</v>
      </c>
      <c r="J4" s="31" t="s">
        <v>29</v>
      </c>
      <c r="K4" s="31" t="s">
        <v>30</v>
      </c>
      <c r="L4" s="31" t="s">
        <v>31</v>
      </c>
      <c r="M4" s="36" t="s">
        <v>57</v>
      </c>
      <c r="N4" s="35" t="s">
        <v>62</v>
      </c>
      <c r="O4" s="78" t="s">
        <v>20</v>
      </c>
      <c r="P4" s="36" t="s">
        <v>94</v>
      </c>
    </row>
    <row r="5" spans="1:16" x14ac:dyDescent="0.25">
      <c r="A5" s="32" t="s">
        <v>18</v>
      </c>
      <c r="B5" s="33" t="s">
        <v>19</v>
      </c>
      <c r="C5" s="37">
        <v>934.33619002336945</v>
      </c>
      <c r="D5" s="34">
        <v>978.60325697028588</v>
      </c>
      <c r="E5" s="34">
        <v>1040.5419938330967</v>
      </c>
      <c r="F5" s="34">
        <v>1101.9533166314045</v>
      </c>
      <c r="G5" s="34">
        <v>1158.9222798841117</v>
      </c>
      <c r="H5" s="34">
        <v>1214.824148470205</v>
      </c>
      <c r="I5" s="34">
        <v>1300.837282675061</v>
      </c>
      <c r="J5" s="34">
        <v>1407.1975423211811</v>
      </c>
      <c r="K5" s="34">
        <v>1484.3423363897232</v>
      </c>
      <c r="L5" s="34">
        <v>1555.2267205418964</v>
      </c>
      <c r="M5" s="38">
        <v>1653.1188909161824</v>
      </c>
      <c r="N5" s="76">
        <v>1754.575551529618</v>
      </c>
      <c r="O5" s="79">
        <v>1868.3020153484315</v>
      </c>
      <c r="P5" s="77">
        <v>1999.6036244611848</v>
      </c>
    </row>
    <row r="16" spans="1:16" x14ac:dyDescent="0.25">
      <c r="A16" s="125" t="s">
        <v>33</v>
      </c>
      <c r="B16" s="125"/>
      <c r="C16" s="125"/>
    </row>
    <row r="17" spans="1:17" x14ac:dyDescent="0.25">
      <c r="A17" s="22" t="s">
        <v>34</v>
      </c>
      <c r="B17" s="126" t="s">
        <v>95</v>
      </c>
      <c r="C17" s="126"/>
    </row>
    <row r="18" spans="1:17" x14ac:dyDescent="0.25">
      <c r="A18" s="23" t="s">
        <v>35</v>
      </c>
      <c r="B18" s="127" t="s">
        <v>12</v>
      </c>
      <c r="C18" s="127"/>
    </row>
    <row r="19" spans="1:17" x14ac:dyDescent="0.25">
      <c r="A19" s="24" t="s">
        <v>36</v>
      </c>
      <c r="B19" s="121" t="s">
        <v>12</v>
      </c>
      <c r="C19" s="121"/>
    </row>
    <row r="20" spans="1:17" x14ac:dyDescent="0.25">
      <c r="A20" s="24" t="s">
        <v>37</v>
      </c>
      <c r="B20" s="121" t="s">
        <v>38</v>
      </c>
      <c r="C20" s="121"/>
    </row>
    <row r="21" spans="1:17" x14ac:dyDescent="0.25">
      <c r="A21" s="25" t="s">
        <v>39</v>
      </c>
      <c r="B21" s="120" t="s">
        <v>40</v>
      </c>
      <c r="C21" s="120"/>
    </row>
    <row r="22" spans="1:17" x14ac:dyDescent="0.25">
      <c r="A22" s="24" t="s">
        <v>41</v>
      </c>
      <c r="B22" s="121" t="s">
        <v>14</v>
      </c>
      <c r="C22" s="121"/>
    </row>
    <row r="23" spans="1:17" x14ac:dyDescent="0.25">
      <c r="A23" s="25" t="s">
        <v>42</v>
      </c>
      <c r="B23" s="120" t="s">
        <v>43</v>
      </c>
      <c r="C23" s="120"/>
    </row>
    <row r="24" spans="1:17" x14ac:dyDescent="0.25">
      <c r="A24" s="24" t="s">
        <v>44</v>
      </c>
      <c r="B24" s="121" t="s">
        <v>15</v>
      </c>
      <c r="C24" s="121"/>
      <c r="L24">
        <v>321.52120000000002</v>
      </c>
    </row>
    <row r="25" spans="1:17" ht="15.75" thickBot="1" x14ac:dyDescent="0.3"/>
    <row r="26" spans="1:17" ht="15.75" thickBot="1" x14ac:dyDescent="0.3">
      <c r="A26" s="122" t="s">
        <v>54</v>
      </c>
      <c r="B26" s="122"/>
      <c r="C26" s="12"/>
      <c r="D26" s="12"/>
      <c r="E26" s="12" t="s">
        <v>55</v>
      </c>
      <c r="F26" s="122"/>
      <c r="G26" s="122"/>
      <c r="K26" s="42" t="s">
        <v>61</v>
      </c>
      <c r="L26" s="40">
        <v>44774</v>
      </c>
      <c r="M26" s="40">
        <v>44805</v>
      </c>
      <c r="N26" s="40">
        <v>44835</v>
      </c>
      <c r="O26" s="41">
        <v>44866</v>
      </c>
      <c r="P26" s="41">
        <v>44896</v>
      </c>
      <c r="Q26" s="41">
        <v>44927</v>
      </c>
    </row>
    <row r="27" spans="1:17" ht="32.25" thickBot="1" x14ac:dyDescent="0.3">
      <c r="A27" s="26" t="s">
        <v>45</v>
      </c>
      <c r="B27" s="26" t="s">
        <v>46</v>
      </c>
      <c r="C27" s="26" t="s">
        <v>47</v>
      </c>
      <c r="D27" s="26" t="s">
        <v>48</v>
      </c>
      <c r="E27" s="26" t="s">
        <v>49</v>
      </c>
      <c r="F27" s="26" t="s">
        <v>50</v>
      </c>
      <c r="G27" s="26" t="s">
        <v>51</v>
      </c>
      <c r="H27" s="26" t="s">
        <v>52</v>
      </c>
      <c r="I27" s="26" t="s">
        <v>53</v>
      </c>
      <c r="K27" s="39" t="s">
        <v>60</v>
      </c>
      <c r="L27" s="43">
        <f>+L24*1.1</f>
        <v>353.67332000000005</v>
      </c>
      <c r="M27" s="44">
        <f>+L27*1.11</f>
        <v>392.57738520000009</v>
      </c>
      <c r="N27" s="44">
        <v>392.57738499999999</v>
      </c>
      <c r="O27" s="44">
        <f>+N27*1.185</f>
        <v>465.20420122500002</v>
      </c>
      <c r="P27" s="44">
        <v>465.20420100000001</v>
      </c>
      <c r="Q27" s="44">
        <f>+P27*1.1184</f>
        <v>520.28437839840001</v>
      </c>
    </row>
    <row r="28" spans="1:17" ht="33.75" x14ac:dyDescent="0.25">
      <c r="A28" s="27" t="s">
        <v>12</v>
      </c>
      <c r="B28" s="27" t="s">
        <v>14</v>
      </c>
      <c r="C28" s="27" t="s">
        <v>13</v>
      </c>
      <c r="D28" s="27" t="s">
        <v>58</v>
      </c>
      <c r="E28" s="27" t="s">
        <v>15</v>
      </c>
      <c r="F28" s="30">
        <v>144583</v>
      </c>
      <c r="G28" s="28">
        <v>191100</v>
      </c>
      <c r="H28" s="29" t="s">
        <v>96</v>
      </c>
      <c r="I28" s="27" t="s">
        <v>32</v>
      </c>
    </row>
    <row r="43" spans="1:3" x14ac:dyDescent="0.25">
      <c r="A43" s="125" t="s">
        <v>33</v>
      </c>
      <c r="B43" s="125"/>
      <c r="C43" s="125"/>
    </row>
    <row r="44" spans="1:3" x14ac:dyDescent="0.25">
      <c r="A44" s="22" t="s">
        <v>34</v>
      </c>
      <c r="B44" s="126" t="s">
        <v>99</v>
      </c>
      <c r="C44" s="126"/>
    </row>
    <row r="45" spans="1:3" x14ac:dyDescent="0.25">
      <c r="A45" s="23" t="s">
        <v>35</v>
      </c>
      <c r="B45" s="127" t="s">
        <v>12</v>
      </c>
      <c r="C45" s="127"/>
    </row>
    <row r="46" spans="1:3" x14ac:dyDescent="0.25">
      <c r="A46" s="24" t="s">
        <v>36</v>
      </c>
      <c r="B46" s="121" t="s">
        <v>12</v>
      </c>
      <c r="C46" s="121"/>
    </row>
    <row r="47" spans="1:3" x14ac:dyDescent="0.25">
      <c r="A47" s="24" t="s">
        <v>37</v>
      </c>
      <c r="B47" s="121" t="s">
        <v>38</v>
      </c>
      <c r="C47" s="121"/>
    </row>
    <row r="48" spans="1:3" x14ac:dyDescent="0.25">
      <c r="A48" s="25" t="s">
        <v>39</v>
      </c>
      <c r="B48" s="120" t="s">
        <v>40</v>
      </c>
      <c r="C48" s="120"/>
    </row>
    <row r="49" spans="1:9" x14ac:dyDescent="0.25">
      <c r="A49" s="24" t="s">
        <v>41</v>
      </c>
      <c r="B49" s="121" t="s">
        <v>14</v>
      </c>
      <c r="C49" s="121"/>
    </row>
    <row r="50" spans="1:9" x14ac:dyDescent="0.25">
      <c r="A50" s="25" t="s">
        <v>42</v>
      </c>
      <c r="B50" s="120" t="s">
        <v>43</v>
      </c>
      <c r="C50" s="120"/>
    </row>
    <row r="51" spans="1:9" x14ac:dyDescent="0.25">
      <c r="A51" s="24" t="s">
        <v>44</v>
      </c>
      <c r="B51" s="121" t="s">
        <v>15</v>
      </c>
      <c r="C51" s="121"/>
    </row>
    <row r="53" spans="1:9" x14ac:dyDescent="0.25">
      <c r="A53" s="122" t="s">
        <v>54</v>
      </c>
      <c r="B53" s="122"/>
      <c r="C53" s="12"/>
      <c r="D53" s="12"/>
      <c r="E53" s="12" t="s">
        <v>55</v>
      </c>
      <c r="F53" s="122"/>
      <c r="G53" s="122"/>
    </row>
    <row r="54" spans="1:9" ht="31.5" x14ac:dyDescent="0.25">
      <c r="A54" s="26" t="s">
        <v>45</v>
      </c>
      <c r="B54" s="26" t="s">
        <v>46</v>
      </c>
      <c r="C54" s="26" t="s">
        <v>47</v>
      </c>
      <c r="D54" s="26" t="s">
        <v>48</v>
      </c>
      <c r="E54" s="26" t="s">
        <v>49</v>
      </c>
      <c r="F54" s="26" t="s">
        <v>50</v>
      </c>
      <c r="G54" s="26" t="s">
        <v>51</v>
      </c>
      <c r="H54" s="26" t="s">
        <v>52</v>
      </c>
      <c r="I54" s="26" t="s">
        <v>53</v>
      </c>
    </row>
    <row r="55" spans="1:9" ht="33.75" x14ac:dyDescent="0.25">
      <c r="A55" s="27" t="s">
        <v>12</v>
      </c>
      <c r="B55" s="27" t="s">
        <v>14</v>
      </c>
      <c r="C55" s="27" t="s">
        <v>13</v>
      </c>
      <c r="D55" s="27" t="s">
        <v>58</v>
      </c>
      <c r="E55" s="27" t="s">
        <v>15</v>
      </c>
      <c r="F55" s="30">
        <v>137897</v>
      </c>
      <c r="G55" s="28">
        <v>181400</v>
      </c>
      <c r="H55" s="29" t="s">
        <v>100</v>
      </c>
      <c r="I55" s="27" t="s">
        <v>32</v>
      </c>
    </row>
  </sheetData>
  <mergeCells count="27">
    <mergeCell ref="F53:G53"/>
    <mergeCell ref="B48:C48"/>
    <mergeCell ref="B49:C49"/>
    <mergeCell ref="B50:C50"/>
    <mergeCell ref="B51:C51"/>
    <mergeCell ref="A53:B53"/>
    <mergeCell ref="A43:C43"/>
    <mergeCell ref="B44:C44"/>
    <mergeCell ref="B45:C45"/>
    <mergeCell ref="B46:C46"/>
    <mergeCell ref="B47:C47"/>
    <mergeCell ref="A1:B2"/>
    <mergeCell ref="A16:C16"/>
    <mergeCell ref="B17:C17"/>
    <mergeCell ref="B23:C23"/>
    <mergeCell ref="B24:C24"/>
    <mergeCell ref="B18:C18"/>
    <mergeCell ref="B19:C19"/>
    <mergeCell ref="B20:C20"/>
    <mergeCell ref="A3:A4"/>
    <mergeCell ref="B3:B4"/>
    <mergeCell ref="O3:P3"/>
    <mergeCell ref="C3:N3"/>
    <mergeCell ref="B21:C21"/>
    <mergeCell ref="B22:C22"/>
    <mergeCell ref="A26:B26"/>
    <mergeCell ref="F26:G26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0F328-0CDB-40F5-8A1F-F4CB2AF0E57D}">
  <dimension ref="A1:N31"/>
  <sheetViews>
    <sheetView workbookViewId="0">
      <selection activeCell="P19" sqref="P19"/>
    </sheetView>
  </sheetViews>
  <sheetFormatPr baseColWidth="10" defaultRowHeight="15" x14ac:dyDescent="0.25"/>
  <sheetData>
    <row r="1" spans="1:14" x14ac:dyDescent="0.25">
      <c r="A1" s="90" t="s">
        <v>56</v>
      </c>
      <c r="B1" s="90"/>
      <c r="K1" s="130"/>
      <c r="L1" s="131">
        <v>44958</v>
      </c>
      <c r="M1" s="131">
        <v>44986</v>
      </c>
      <c r="N1" s="131">
        <v>45017</v>
      </c>
    </row>
    <row r="2" spans="1:14" ht="15.75" thickBot="1" x14ac:dyDescent="0.3">
      <c r="A2" s="91"/>
      <c r="B2" s="90"/>
      <c r="K2" s="132" t="s">
        <v>107</v>
      </c>
      <c r="L2" s="133">
        <v>520.28</v>
      </c>
      <c r="M2" s="133">
        <f>+L2*1.1246</f>
        <v>585.10688800000003</v>
      </c>
      <c r="N2" s="134">
        <f>+M2*1.13</f>
        <v>661.17078343999992</v>
      </c>
    </row>
    <row r="3" spans="1:14" x14ac:dyDescent="0.25">
      <c r="A3" s="128" t="s">
        <v>16</v>
      </c>
      <c r="B3" s="128" t="s">
        <v>17</v>
      </c>
      <c r="C3" s="115">
        <v>2023</v>
      </c>
      <c r="D3" s="115"/>
      <c r="E3" s="115"/>
      <c r="F3" s="115"/>
    </row>
    <row r="4" spans="1:14" x14ac:dyDescent="0.25">
      <c r="A4" s="129"/>
      <c r="B4" s="129"/>
      <c r="C4" s="31" t="s">
        <v>20</v>
      </c>
      <c r="D4" s="31" t="s">
        <v>21</v>
      </c>
      <c r="E4" s="31" t="s">
        <v>22</v>
      </c>
      <c r="F4" s="92" t="s">
        <v>103</v>
      </c>
    </row>
    <row r="5" spans="1:14" x14ac:dyDescent="0.25">
      <c r="A5" s="93"/>
      <c r="B5" s="93"/>
      <c r="F5" s="94"/>
    </row>
    <row r="6" spans="1:14" x14ac:dyDescent="0.25">
      <c r="A6" s="91"/>
      <c r="B6" s="90"/>
      <c r="F6" s="94"/>
    </row>
    <row r="7" spans="1:14" x14ac:dyDescent="0.25">
      <c r="A7" s="95" t="s">
        <v>18</v>
      </c>
      <c r="B7" s="96" t="s">
        <v>19</v>
      </c>
      <c r="C7" s="97">
        <v>1868.3020153484315</v>
      </c>
      <c r="D7" s="97">
        <v>1999.6036244611848</v>
      </c>
      <c r="E7" s="97">
        <v>2100.7589759647108</v>
      </c>
      <c r="F7" s="98">
        <v>2246.4106498914862</v>
      </c>
    </row>
    <row r="19" spans="1:9" x14ac:dyDescent="0.25">
      <c r="A19" s="125" t="s">
        <v>33</v>
      </c>
      <c r="B19" s="125"/>
      <c r="C19" s="125"/>
    </row>
    <row r="20" spans="1:9" x14ac:dyDescent="0.25">
      <c r="A20" s="22" t="s">
        <v>34</v>
      </c>
      <c r="B20" s="126" t="s">
        <v>104</v>
      </c>
      <c r="C20" s="126"/>
    </row>
    <row r="21" spans="1:9" x14ac:dyDescent="0.25">
      <c r="A21" s="23" t="s">
        <v>35</v>
      </c>
      <c r="B21" s="127" t="s">
        <v>12</v>
      </c>
      <c r="C21" s="127"/>
    </row>
    <row r="22" spans="1:9" x14ac:dyDescent="0.25">
      <c r="A22" s="24" t="s">
        <v>36</v>
      </c>
      <c r="B22" s="121" t="s">
        <v>12</v>
      </c>
      <c r="C22" s="121"/>
    </row>
    <row r="23" spans="1:9" x14ac:dyDescent="0.25">
      <c r="A23" s="24" t="s">
        <v>37</v>
      </c>
      <c r="B23" s="121" t="s">
        <v>38</v>
      </c>
      <c r="C23" s="121"/>
    </row>
    <row r="24" spans="1:9" ht="22.5" x14ac:dyDescent="0.25">
      <c r="A24" s="25" t="s">
        <v>39</v>
      </c>
      <c r="B24" s="120" t="s">
        <v>40</v>
      </c>
      <c r="C24" s="120"/>
    </row>
    <row r="25" spans="1:9" x14ac:dyDescent="0.25">
      <c r="A25" s="24" t="s">
        <v>41</v>
      </c>
      <c r="B25" s="121" t="s">
        <v>14</v>
      </c>
      <c r="C25" s="121"/>
    </row>
    <row r="26" spans="1:9" ht="33.75" x14ac:dyDescent="0.25">
      <c r="A26" s="25" t="s">
        <v>42</v>
      </c>
      <c r="B26" s="120" t="s">
        <v>43</v>
      </c>
      <c r="C26" s="120"/>
    </row>
    <row r="27" spans="1:9" x14ac:dyDescent="0.25">
      <c r="A27" s="24" t="s">
        <v>44</v>
      </c>
      <c r="B27" s="121" t="s">
        <v>15</v>
      </c>
      <c r="C27" s="121"/>
    </row>
    <row r="29" spans="1:9" x14ac:dyDescent="0.25">
      <c r="A29" s="122" t="s">
        <v>54</v>
      </c>
      <c r="B29" s="122"/>
      <c r="C29" s="12"/>
      <c r="D29" s="12"/>
      <c r="E29" s="12" t="s">
        <v>55</v>
      </c>
      <c r="F29" s="122"/>
      <c r="G29" s="122"/>
    </row>
    <row r="30" spans="1:9" ht="31.5" x14ac:dyDescent="0.25">
      <c r="A30" s="26" t="s">
        <v>45</v>
      </c>
      <c r="B30" s="26" t="s">
        <v>46</v>
      </c>
      <c r="C30" s="26" t="s">
        <v>47</v>
      </c>
      <c r="D30" s="26" t="s">
        <v>48</v>
      </c>
      <c r="E30" s="26" t="s">
        <v>49</v>
      </c>
      <c r="F30" s="26" t="s">
        <v>50</v>
      </c>
      <c r="G30" s="26" t="s">
        <v>51</v>
      </c>
      <c r="H30" s="26" t="s">
        <v>52</v>
      </c>
      <c r="I30" s="26" t="s">
        <v>53</v>
      </c>
    </row>
    <row r="31" spans="1:9" ht="33.75" x14ac:dyDescent="0.25">
      <c r="A31" s="27" t="s">
        <v>12</v>
      </c>
      <c r="B31" s="27" t="s">
        <v>14</v>
      </c>
      <c r="C31" s="27" t="s">
        <v>13</v>
      </c>
      <c r="D31" s="27" t="s">
        <v>58</v>
      </c>
      <c r="E31" s="27" t="s">
        <v>15</v>
      </c>
      <c r="F31" s="30">
        <v>161868</v>
      </c>
      <c r="G31" s="28">
        <v>211500</v>
      </c>
      <c r="H31" s="29" t="s">
        <v>105</v>
      </c>
      <c r="I31" s="27" t="s">
        <v>32</v>
      </c>
    </row>
  </sheetData>
  <mergeCells count="14">
    <mergeCell ref="A29:B29"/>
    <mergeCell ref="F29:G29"/>
    <mergeCell ref="B22:C22"/>
    <mergeCell ref="B23:C23"/>
    <mergeCell ref="B24:C24"/>
    <mergeCell ref="B25:C25"/>
    <mergeCell ref="B26:C26"/>
    <mergeCell ref="B27:C27"/>
    <mergeCell ref="B21:C21"/>
    <mergeCell ref="A3:A4"/>
    <mergeCell ref="B3:B4"/>
    <mergeCell ref="C3:F3"/>
    <mergeCell ref="A19:C19"/>
    <mergeCell ref="B20:C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Tarifario</vt:lpstr>
      <vt:lpstr>Formula</vt:lpstr>
      <vt:lpstr>Soporte</vt:lpstr>
      <vt:lpstr>04-2023 Soporte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Diez</dc:creator>
  <cp:lastModifiedBy>raraneda</cp:lastModifiedBy>
  <dcterms:created xsi:type="dcterms:W3CDTF">2020-10-08T17:07:50Z</dcterms:created>
  <dcterms:modified xsi:type="dcterms:W3CDTF">2023-05-29T12:15:09Z</dcterms:modified>
</cp:coreProperties>
</file>