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LIENTES\FORMULA DE AJUSTES\PRESIDENT\"/>
    </mc:Choice>
  </mc:AlternateContent>
  <xr:revisionPtr revIDLastSave="0" documentId="13_ncr:1_{3CBF3713-E285-4D90-A290-96CD2C1F4D50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Hoja1" sheetId="1" r:id="rId1"/>
    <sheet name="CALCULO- RESPALDO" sheetId="2" r:id="rId2"/>
    <sheet name="Hoja3" sheetId="3" r:id="rId3"/>
  </sheets>
  <calcPr calcId="181029"/>
</workbook>
</file>

<file path=xl/calcChain.xml><?xml version="1.0" encoding="utf-8"?>
<calcChain xmlns="http://schemas.openxmlformats.org/spreadsheetml/2006/main">
  <c r="I2" i="1" l="1"/>
  <c r="G3" i="1"/>
  <c r="G4" i="1"/>
  <c r="G5" i="1"/>
  <c r="G6" i="1"/>
  <c r="G7" i="1"/>
  <c r="G8" i="1"/>
  <c r="G9" i="1"/>
  <c r="G10" i="1"/>
  <c r="G11" i="1"/>
  <c r="G12" i="1"/>
  <c r="G2" i="1"/>
  <c r="E2" i="2"/>
  <c r="I12" i="2"/>
  <c r="H12" i="2"/>
  <c r="I3" i="1" l="1"/>
  <c r="I4" i="1"/>
  <c r="I5" i="1"/>
  <c r="I6" i="1"/>
  <c r="I7" i="1"/>
  <c r="I8" i="1"/>
  <c r="I9" i="1"/>
  <c r="I10" i="1"/>
  <c r="I11" i="1"/>
  <c r="I12" i="1"/>
  <c r="F5" i="2"/>
  <c r="E6" i="2" l="1"/>
  <c r="D6" i="2"/>
  <c r="E4" i="2"/>
  <c r="D4" i="2"/>
  <c r="E3" i="2"/>
  <c r="D3" i="2"/>
  <c r="D2" i="2"/>
  <c r="D12" i="2"/>
  <c r="E12" i="2" s="1"/>
  <c r="F12" i="2" s="1"/>
  <c r="F4" i="2" l="1"/>
  <c r="F2" i="2"/>
  <c r="F7" i="2" s="1"/>
  <c r="F3" i="2"/>
  <c r="F6" i="2"/>
</calcChain>
</file>

<file path=xl/sharedStrings.xml><?xml version="1.0" encoding="utf-8"?>
<sst xmlns="http://schemas.openxmlformats.org/spreadsheetml/2006/main" count="121" uniqueCount="97">
  <si>
    <t xml:space="preserve">CONCEPTO </t>
  </si>
  <si>
    <t xml:space="preserve">MOVILIZACION Y DESMOVILIZACION DE EQUIPOS A YACIMIENTO </t>
  </si>
  <si>
    <t xml:space="preserve">DTM </t>
  </si>
  <si>
    <t xml:space="preserve">OPERACIÓN CAMBIO DE BOMBA MENOR 2000 MTS </t>
  </si>
  <si>
    <t xml:space="preserve">OPERACIÓN CAMBIO DE BOMBA MAS de 2000MTS </t>
  </si>
  <si>
    <t xml:space="preserve">OPERACIÓN CAMBIO DE BOMBA CON PESCA MENOR 2000 MTS </t>
  </si>
  <si>
    <t xml:space="preserve">CAMBIO DE VASTAGO </t>
  </si>
  <si>
    <t xml:space="preserve">AJUSTE DE MEDIDA </t>
  </si>
  <si>
    <t xml:space="preserve">KILOMETRO ADICIONAL DESPUES DE 40 KILOMETROS </t>
  </si>
  <si>
    <t xml:space="preserve">HORA OPERATIVA </t>
  </si>
  <si>
    <t xml:space="preserve">HORA ESPERA </t>
  </si>
  <si>
    <t>Incremento Enero 2022</t>
  </si>
  <si>
    <t>M.O.</t>
  </si>
  <si>
    <t>GO</t>
  </si>
  <si>
    <t>DÓLAR</t>
  </si>
  <si>
    <t>GG</t>
  </si>
  <si>
    <t>UTILIDAD</t>
  </si>
  <si>
    <t>Tarifas Septiembre 2022 L a V</t>
  </si>
  <si>
    <t>Tarifas Septiembre 2022 S D y F</t>
  </si>
  <si>
    <t>Variacion</t>
  </si>
  <si>
    <t>Código</t>
  </si>
  <si>
    <t>Descripción</t>
  </si>
  <si>
    <t>Ene</t>
  </si>
  <si>
    <t>Feb</t>
  </si>
  <si>
    <t>Mar</t>
  </si>
  <si>
    <t>Abr*</t>
  </si>
  <si>
    <t>May*</t>
  </si>
  <si>
    <t>Jun</t>
  </si>
  <si>
    <t>Jul</t>
  </si>
  <si>
    <t>Ago*</t>
  </si>
  <si>
    <t>Sep</t>
  </si>
  <si>
    <t>NG</t>
  </si>
  <si>
    <t>Nivel general</t>
  </si>
  <si>
    <t>Resultados de la búsqueda</t>
  </si>
  <si>
    <t>Período:</t>
  </si>
  <si>
    <t>Septiembre de 2022</t>
  </si>
  <si>
    <t>Provincia:</t>
  </si>
  <si>
    <t>NEUQUEN</t>
  </si>
  <si>
    <t>Localidad:</t>
  </si>
  <si>
    <t>N/D</t>
  </si>
  <si>
    <t>Razon Social:</t>
  </si>
  <si>
    <t>(Todos)</t>
  </si>
  <si>
    <t>Tipo de precio a visualizar:</t>
  </si>
  <si>
    <t>Todos los precios</t>
  </si>
  <si>
    <t>Derivado:</t>
  </si>
  <si>
    <t>Gas Oil Grado 3</t>
  </si>
  <si>
    <t>Canal de comercialización destino:</t>
  </si>
  <si>
    <t>Al público</t>
  </si>
  <si>
    <t>Bandera:</t>
  </si>
  <si>
    <t>YPF</t>
  </si>
  <si>
    <t>Primera Página</t>
  </si>
  <si>
    <t>Última Página</t>
  </si>
  <si>
    <t>Localidad</t>
  </si>
  <si>
    <t>Derivado</t>
  </si>
  <si>
    <t>Boca de expendio</t>
  </si>
  <si>
    <t>Dirección</t>
  </si>
  <si>
    <t>Bandera</t>
  </si>
  <si>
    <t>Precio sin impuesto</t>
  </si>
  <si>
    <t>Precio final</t>
  </si>
  <si>
    <t>Volumen informado (m3)</t>
  </si>
  <si>
    <t>Exento</t>
  </si>
  <si>
    <t>NO</t>
  </si>
  <si>
    <t>NEUQUEN PETRO OESTE SRL</t>
  </si>
  <si>
    <t>Ruta Autovía Circunvalación KM 1.458,4</t>
  </si>
  <si>
    <t>374.21</t>
  </si>
  <si>
    <t>Ajuste Ene-Sep 2022</t>
  </si>
  <si>
    <t>Ajuste Plus Feriado</t>
  </si>
  <si>
    <t>Item</t>
  </si>
  <si>
    <t>Descripción linea en Contrato</t>
  </si>
  <si>
    <t>U.M.</t>
  </si>
  <si>
    <t>Valor Unitario</t>
  </si>
  <si>
    <t>Var x EECC</t>
  </si>
  <si>
    <t>MOVILIZACION Y DESMOVILIZACION DE EQUIPOS A YACIMIENTO</t>
  </si>
  <si>
    <t>UN</t>
  </si>
  <si>
    <t>65.80%</t>
  </si>
  <si>
    <t>DTM HASTA 40 KM</t>
  </si>
  <si>
    <t>OPERACIÓN CAMBIO DE BOMBA MENOR 2000 MTS (Incluye DTM )</t>
  </si>
  <si>
    <t>1,510,000</t>
  </si>
  <si>
    <t>2,503,580</t>
  </si>
  <si>
    <t>OPERACIÓN CAMBIO DE BOMBA MAYOR DE 2000 MTS (Incluye DTM )</t>
  </si>
  <si>
    <t>1,915,500</t>
  </si>
  <si>
    <t>3,175,899</t>
  </si>
  <si>
    <t>OPERACIÓN CAMBIO DE BOMBA CON PESCA MENOR 2000 MTS (Incluye DTM )</t>
  </si>
  <si>
    <t>1,857,500</t>
  </si>
  <si>
    <t>3,079,735</t>
  </si>
  <si>
    <t>OPERACIÓN CAMBIO DE BOMBA CON PESCA MAYOR DE 2000 MTS</t>
  </si>
  <si>
    <t>(Incluye DTM )</t>
  </si>
  <si>
    <t>2,205,000</t>
  </si>
  <si>
    <t>3,655,890</t>
  </si>
  <si>
    <t>AJUSTE DE MEDIDA (Incluye DTM)</t>
  </si>
  <si>
    <t>CAMBIO DE VASTAGO (Incluye DTM)</t>
  </si>
  <si>
    <t>KILOMETRO ADICIONAL DESPUES DE 40 KILOMETROS</t>
  </si>
  <si>
    <t>KM</t>
  </si>
  <si>
    <t>HORA OPERATIVA</t>
  </si>
  <si>
    <t>HORA</t>
  </si>
  <si>
    <t>HORA ESPERA</t>
  </si>
  <si>
    <t>% Adicional días Feriados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</si>
</sst>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Cambria"/>
      <family val="1"/>
    </font>
    <font>
      <b/>
      <sz val="14"/>
      <color rgb="FF000000"/>
      <name val="Cambria"/>
      <family val="1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rgb="FFFFFFFF"/>
      <name val="Tahoma"/>
      <family val="2"/>
    </font>
    <font>
      <sz val="8"/>
      <color rgb="FF000000"/>
      <name val="Arial"/>
      <family val="2"/>
    </font>
    <font>
      <b/>
      <sz val="8"/>
      <color rgb="FFFFFFFF"/>
      <name val="Tahoma"/>
      <family val="2"/>
    </font>
    <font>
      <sz val="10"/>
      <color theme="1"/>
      <name val="Times New Roman"/>
      <family val="1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F9C"/>
        <bgColor indexed="64"/>
      </patternFill>
    </fill>
    <fill>
      <patternFill patternType="solid">
        <fgColor rgb="FFFFFFCE"/>
        <bgColor indexed="64"/>
      </patternFill>
    </fill>
    <fill>
      <patternFill patternType="solid">
        <fgColor rgb="FFFF8612"/>
        <bgColor indexed="64"/>
      </patternFill>
    </fill>
    <fill>
      <patternFill patternType="solid">
        <fgColor rgb="FFD9D9D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</cellStyleXfs>
  <cellXfs count="82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43" fontId="3" fillId="2" borderId="1" xfId="1" applyFont="1" applyFill="1" applyBorder="1" applyAlignment="1">
      <alignment horizontal="center" vertical="center" wrapText="1"/>
    </xf>
    <xf numFmtId="164" fontId="5" fillId="0" borderId="1" xfId="1" applyNumberFormat="1" applyFont="1" applyBorder="1" applyAlignment="1"/>
    <xf numFmtId="164" fontId="5" fillId="2" borderId="1" xfId="1" applyNumberFormat="1" applyFont="1" applyFill="1" applyBorder="1" applyAlignment="1"/>
    <xf numFmtId="17" fontId="6" fillId="0" borderId="1" xfId="0" applyNumberFormat="1" applyFont="1" applyBorder="1" applyAlignment="1">
      <alignment horizontal="center" vertical="center" wrapText="1"/>
    </xf>
    <xf numFmtId="0" fontId="0" fillId="0" borderId="5" xfId="0" applyBorder="1"/>
    <xf numFmtId="2" fontId="0" fillId="3" borderId="1" xfId="0" applyNumberFormat="1" applyFill="1" applyBorder="1"/>
    <xf numFmtId="0" fontId="0" fillId="0" borderId="1" xfId="0" applyBorder="1"/>
    <xf numFmtId="9" fontId="0" fillId="0" borderId="0" xfId="2" applyFont="1"/>
    <xf numFmtId="43" fontId="0" fillId="0" borderId="0" xfId="1" applyFont="1"/>
    <xf numFmtId="9" fontId="0" fillId="0" borderId="1" xfId="2" applyFont="1" applyBorder="1"/>
    <xf numFmtId="2" fontId="0" fillId="0" borderId="1" xfId="0" applyNumberFormat="1" applyBorder="1"/>
    <xf numFmtId="0" fontId="7" fillId="0" borderId="0" xfId="0" applyFont="1"/>
    <xf numFmtId="17" fontId="7" fillId="0" borderId="1" xfId="0" applyNumberFormat="1" applyFont="1" applyBorder="1"/>
    <xf numFmtId="0" fontId="7" fillId="0" borderId="1" xfId="0" applyFont="1" applyBorder="1"/>
    <xf numFmtId="9" fontId="7" fillId="4" borderId="1" xfId="2" applyFont="1" applyFill="1" applyBorder="1"/>
    <xf numFmtId="0" fontId="8" fillId="0" borderId="3" xfId="0" applyFont="1" applyBorder="1" applyAlignment="1">
      <alignment horizontal="center" vertical="center"/>
    </xf>
    <xf numFmtId="0" fontId="10" fillId="5" borderId="0" xfId="3" applyFont="1" applyFill="1" applyAlignment="1">
      <alignment horizontal="center" vertical="center"/>
    </xf>
    <xf numFmtId="0" fontId="10" fillId="5" borderId="7" xfId="3" applyFont="1" applyFill="1" applyBorder="1" applyAlignment="1">
      <alignment horizontal="center" vertical="center"/>
    </xf>
    <xf numFmtId="0" fontId="10" fillId="0" borderId="7" xfId="3" applyFont="1" applyBorder="1" applyAlignment="1">
      <alignment horizontal="center" vertical="center"/>
    </xf>
    <xf numFmtId="0" fontId="10" fillId="6" borderId="7" xfId="3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6" borderId="0" xfId="0" applyFill="1"/>
    <xf numFmtId="0" fontId="11" fillId="0" borderId="0" xfId="0" applyFont="1" applyAlignment="1">
      <alignment horizontal="left"/>
    </xf>
    <xf numFmtId="0" fontId="11" fillId="0" borderId="0" xfId="0" applyFont="1"/>
    <xf numFmtId="0" fontId="8" fillId="0" borderId="0" xfId="0" applyFont="1" applyAlignment="1">
      <alignment horizontal="left"/>
    </xf>
    <xf numFmtId="0" fontId="8" fillId="0" borderId="0" xfId="0" applyFont="1"/>
    <xf numFmtId="165" fontId="8" fillId="0" borderId="0" xfId="0" applyNumberFormat="1" applyFont="1"/>
    <xf numFmtId="165" fontId="8" fillId="6" borderId="0" xfId="0" applyNumberFormat="1" applyFont="1" applyFill="1"/>
    <xf numFmtId="0" fontId="13" fillId="8" borderId="0" xfId="0" applyFont="1" applyFill="1" applyAlignment="1">
      <alignment horizontal="left" vertical="center" wrapText="1"/>
    </xf>
    <xf numFmtId="0" fontId="13" fillId="9" borderId="0" xfId="0" applyFont="1" applyFill="1" applyAlignment="1">
      <alignment horizontal="left" vertical="center" wrapText="1"/>
    </xf>
    <xf numFmtId="0" fontId="13" fillId="10" borderId="0" xfId="0" applyFont="1" applyFill="1" applyAlignment="1">
      <alignment horizontal="left" vertical="center" wrapText="1"/>
    </xf>
    <xf numFmtId="0" fontId="13" fillId="11" borderId="0" xfId="0" applyFont="1" applyFill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4" fillId="12" borderId="0" xfId="0" applyFont="1" applyFill="1" applyAlignment="1">
      <alignment horizontal="center" vertical="center" wrapText="1"/>
    </xf>
    <xf numFmtId="0" fontId="13" fillId="8" borderId="0" xfId="0" applyFont="1" applyFill="1" applyAlignment="1">
      <alignment horizontal="center" vertical="center" wrapText="1"/>
    </xf>
    <xf numFmtId="3" fontId="13" fillId="8" borderId="0" xfId="0" applyNumberFormat="1" applyFont="1" applyFill="1" applyAlignment="1">
      <alignment horizontal="center" vertical="center" wrapText="1"/>
    </xf>
    <xf numFmtId="3" fontId="13" fillId="8" borderId="0" xfId="0" applyNumberFormat="1" applyFont="1" applyFill="1" applyAlignment="1">
      <alignment horizontal="right" vertical="center" wrapText="1"/>
    </xf>
    <xf numFmtId="0" fontId="13" fillId="8" borderId="0" xfId="0" applyFont="1" applyFill="1" applyAlignment="1">
      <alignment horizontal="right" vertical="center" wrapText="1"/>
    </xf>
    <xf numFmtId="9" fontId="5" fillId="0" borderId="1" xfId="2" applyFont="1" applyBorder="1" applyAlignment="1"/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10" borderId="0" xfId="0" applyFont="1" applyFill="1" applyAlignment="1">
      <alignment vertical="center" wrapText="1"/>
    </xf>
    <xf numFmtId="0" fontId="13" fillId="11" borderId="0" xfId="0" applyFont="1" applyFill="1" applyAlignment="1">
      <alignment vertical="center" wrapText="1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2" fillId="7" borderId="0" xfId="0" applyFont="1" applyFill="1" applyAlignment="1">
      <alignment horizontal="center" vertical="center" wrapText="1"/>
    </xf>
    <xf numFmtId="0" fontId="13" fillId="8" borderId="0" xfId="0" applyFont="1" applyFill="1" applyAlignment="1">
      <alignment vertical="center" wrapText="1"/>
    </xf>
    <xf numFmtId="0" fontId="13" fillId="9" borderId="0" xfId="0" applyFont="1" applyFill="1" applyAlignment="1">
      <alignment vertical="center" wrapText="1"/>
    </xf>
    <xf numFmtId="0" fontId="15" fillId="0" borderId="0" xfId="0" applyFont="1"/>
    <xf numFmtId="17" fontId="16" fillId="0" borderId="8" xfId="0" applyNumberFormat="1" applyFont="1" applyBorder="1" applyAlignment="1">
      <alignment horizontal="right" vertical="center"/>
    </xf>
    <xf numFmtId="17" fontId="16" fillId="0" borderId="9" xfId="0" applyNumberFormat="1" applyFont="1" applyBorder="1" applyAlignment="1">
      <alignment horizontal="right" vertical="center"/>
    </xf>
    <xf numFmtId="0" fontId="17" fillId="13" borderId="10" xfId="0" applyFont="1" applyFill="1" applyBorder="1" applyAlignment="1">
      <alignment horizontal="center" vertical="center" wrapText="1"/>
    </xf>
    <xf numFmtId="0" fontId="17" fillId="13" borderId="11" xfId="0" applyFont="1" applyFill="1" applyBorder="1" applyAlignment="1">
      <alignment vertical="center" wrapText="1"/>
    </xf>
    <xf numFmtId="0" fontId="18" fillId="0" borderId="12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6" fillId="0" borderId="14" xfId="0" applyFont="1" applyBorder="1" applyAlignment="1">
      <alignment vertical="center" wrapText="1"/>
    </xf>
    <xf numFmtId="0" fontId="19" fillId="0" borderId="15" xfId="0" applyFont="1" applyBorder="1" applyAlignment="1">
      <alignment vertical="center" wrapText="1"/>
    </xf>
    <xf numFmtId="0" fontId="19" fillId="0" borderId="16" xfId="0" applyFont="1" applyBorder="1" applyAlignment="1">
      <alignment vertical="center"/>
    </xf>
    <xf numFmtId="0" fontId="19" fillId="0" borderId="12" xfId="0" applyFont="1" applyBorder="1" applyAlignment="1">
      <alignment vertical="center"/>
    </xf>
    <xf numFmtId="0" fontId="16" fillId="0" borderId="12" xfId="0" applyFont="1" applyBorder="1" applyAlignment="1">
      <alignment horizontal="center" vertical="center"/>
    </xf>
    <xf numFmtId="0" fontId="16" fillId="0" borderId="17" xfId="0" applyFont="1" applyBorder="1" applyAlignment="1">
      <alignment vertical="center" wrapText="1"/>
    </xf>
    <xf numFmtId="0" fontId="19" fillId="0" borderId="16" xfId="0" applyFont="1" applyBorder="1" applyAlignment="1">
      <alignment horizontal="right" vertical="center"/>
    </xf>
    <xf numFmtId="0" fontId="18" fillId="0" borderId="16" xfId="0" applyFont="1" applyBorder="1" applyAlignment="1">
      <alignment horizontal="center" vertical="center"/>
    </xf>
    <xf numFmtId="0" fontId="20" fillId="0" borderId="12" xfId="0" applyFont="1" applyBorder="1" applyAlignment="1">
      <alignment vertical="center" wrapText="1"/>
    </xf>
    <xf numFmtId="9" fontId="20" fillId="0" borderId="12" xfId="0" applyNumberFormat="1" applyFont="1" applyBorder="1" applyAlignment="1">
      <alignment horizontal="right" vertical="center" wrapText="1"/>
    </xf>
    <xf numFmtId="0" fontId="19" fillId="0" borderId="18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9" xfId="0" applyFont="1" applyBorder="1" applyAlignment="1">
      <alignment vertical="center" wrapText="1"/>
    </xf>
    <xf numFmtId="0" fontId="19" fillId="0" borderId="20" xfId="0" applyFont="1" applyBorder="1" applyAlignment="1">
      <alignment vertical="center" wrapText="1"/>
    </xf>
    <xf numFmtId="0" fontId="19" fillId="0" borderId="21" xfId="0" applyFont="1" applyBorder="1" applyAlignment="1">
      <alignment vertical="center"/>
    </xf>
    <xf numFmtId="0" fontId="19" fillId="0" borderId="16" xfId="0" applyFont="1" applyBorder="1" applyAlignment="1">
      <alignment vertical="center"/>
    </xf>
    <xf numFmtId="0" fontId="16" fillId="0" borderId="21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</cellXfs>
  <cellStyles count="4">
    <cellStyle name="Millares" xfId="1" builtinId="3"/>
    <cellStyle name="Normal" xfId="0" builtinId="0"/>
    <cellStyle name="Normal 2 2" xfId="3" xr:uid="{3AE4917F-7321-46E5-8FE6-CFE95943F92E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cid:image001.png@01D92038.08237860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44</xdr:row>
      <xdr:rowOff>0</xdr:rowOff>
    </xdr:from>
    <xdr:to>
      <xdr:col>8</xdr:col>
      <xdr:colOff>239009</xdr:colOff>
      <xdr:row>52</xdr:row>
      <xdr:rowOff>47844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AF30831-3E91-68A0-8722-326D9ABDB4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020050"/>
          <a:ext cx="6335009" cy="1571844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8</xdr:row>
      <xdr:rowOff>0</xdr:rowOff>
    </xdr:from>
    <xdr:to>
      <xdr:col>17</xdr:col>
      <xdr:colOff>438150</xdr:colOff>
      <xdr:row>20</xdr:row>
      <xdr:rowOff>95250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FCE453F-CAB7-4CDF-8A0B-C4EFCD737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58300" y="1524000"/>
          <a:ext cx="4248150" cy="2381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tabSelected="1" topLeftCell="C4" workbookViewId="0">
      <selection activeCell="M21" sqref="M21"/>
    </sheetView>
  </sheetViews>
  <sheetFormatPr baseColWidth="10" defaultRowHeight="15" x14ac:dyDescent="0.25"/>
  <cols>
    <col min="4" max="4" width="36.28515625" customWidth="1"/>
    <col min="5" max="6" width="18.28515625" style="1" customWidth="1"/>
    <col min="7" max="8" width="16" style="1" customWidth="1"/>
    <col min="9" max="9" width="16.28515625" style="1" customWidth="1"/>
  </cols>
  <sheetData>
    <row r="1" spans="1:9" ht="51" customHeight="1" x14ac:dyDescent="0.25">
      <c r="A1" s="45" t="s">
        <v>0</v>
      </c>
      <c r="B1" s="46"/>
      <c r="C1" s="46"/>
      <c r="D1" s="47"/>
      <c r="E1" s="4" t="s">
        <v>11</v>
      </c>
      <c r="F1" s="4" t="s">
        <v>65</v>
      </c>
      <c r="G1" s="4" t="s">
        <v>17</v>
      </c>
      <c r="H1" s="4" t="s">
        <v>66</v>
      </c>
      <c r="I1" s="4" t="s">
        <v>18</v>
      </c>
    </row>
    <row r="2" spans="1:9" ht="15.75" x14ac:dyDescent="0.25">
      <c r="A2" s="43" t="s">
        <v>1</v>
      </c>
      <c r="B2" s="43"/>
      <c r="C2" s="43"/>
      <c r="D2" s="43"/>
      <c r="E2" s="5">
        <v>348500</v>
      </c>
      <c r="F2" s="42">
        <v>0.66</v>
      </c>
      <c r="G2" s="5">
        <f>+E2*1.66</f>
        <v>578510</v>
      </c>
      <c r="H2" s="42">
        <v>0.3</v>
      </c>
      <c r="I2" s="5">
        <f>+G2*1.3</f>
        <v>752063</v>
      </c>
    </row>
    <row r="3" spans="1:9" ht="15.75" x14ac:dyDescent="0.25">
      <c r="A3" s="44" t="s">
        <v>2</v>
      </c>
      <c r="B3" s="44"/>
      <c r="C3" s="44"/>
      <c r="D3" s="44"/>
      <c r="E3" s="6">
        <v>243500</v>
      </c>
      <c r="F3" s="42">
        <v>0.66</v>
      </c>
      <c r="G3" s="6">
        <f t="shared" ref="G3:G12" si="0">+E3*1.66</f>
        <v>404210</v>
      </c>
      <c r="H3" s="42">
        <v>0.3</v>
      </c>
      <c r="I3" s="6">
        <f t="shared" ref="I3:I12" si="1">+G3*1.3</f>
        <v>525473</v>
      </c>
    </row>
    <row r="4" spans="1:9" ht="15.75" x14ac:dyDescent="0.25">
      <c r="A4" s="43" t="s">
        <v>3</v>
      </c>
      <c r="B4" s="43"/>
      <c r="C4" s="43"/>
      <c r="D4" s="43"/>
      <c r="E4" s="5">
        <v>1510000</v>
      </c>
      <c r="F4" s="42">
        <v>0.66</v>
      </c>
      <c r="G4" s="5">
        <f t="shared" si="0"/>
        <v>2506600</v>
      </c>
      <c r="H4" s="42">
        <v>0.3</v>
      </c>
      <c r="I4" s="5">
        <f t="shared" si="1"/>
        <v>3258580</v>
      </c>
    </row>
    <row r="5" spans="1:9" ht="15.75" x14ac:dyDescent="0.25">
      <c r="A5" s="44" t="s">
        <v>4</v>
      </c>
      <c r="B5" s="44"/>
      <c r="C5" s="44"/>
      <c r="D5" s="44"/>
      <c r="E5" s="6">
        <v>1915000</v>
      </c>
      <c r="F5" s="42">
        <v>0.66</v>
      </c>
      <c r="G5" s="6">
        <f t="shared" si="0"/>
        <v>3178900</v>
      </c>
      <c r="H5" s="42">
        <v>0.3</v>
      </c>
      <c r="I5" s="6">
        <f t="shared" si="1"/>
        <v>4132570</v>
      </c>
    </row>
    <row r="6" spans="1:9" ht="15.75" x14ac:dyDescent="0.25">
      <c r="A6" s="43" t="s">
        <v>5</v>
      </c>
      <c r="B6" s="43"/>
      <c r="C6" s="43"/>
      <c r="D6" s="43"/>
      <c r="E6" s="5">
        <v>1857500</v>
      </c>
      <c r="F6" s="42">
        <v>0.66</v>
      </c>
      <c r="G6" s="5">
        <f t="shared" si="0"/>
        <v>3083450</v>
      </c>
      <c r="H6" s="42">
        <v>0.3</v>
      </c>
      <c r="I6" s="5">
        <f t="shared" si="1"/>
        <v>4008485</v>
      </c>
    </row>
    <row r="7" spans="1:9" ht="15.75" x14ac:dyDescent="0.25">
      <c r="A7" s="44" t="s">
        <v>5</v>
      </c>
      <c r="B7" s="44"/>
      <c r="C7" s="44"/>
      <c r="D7" s="44"/>
      <c r="E7" s="6">
        <v>2205000</v>
      </c>
      <c r="F7" s="42">
        <v>0.66</v>
      </c>
      <c r="G7" s="6">
        <f t="shared" si="0"/>
        <v>3660300</v>
      </c>
      <c r="H7" s="42">
        <v>0.3</v>
      </c>
      <c r="I7" s="6">
        <f t="shared" si="1"/>
        <v>4758390</v>
      </c>
    </row>
    <row r="8" spans="1:9" ht="15.75" x14ac:dyDescent="0.25">
      <c r="A8" s="43" t="s">
        <v>6</v>
      </c>
      <c r="B8" s="43"/>
      <c r="C8" s="43"/>
      <c r="D8" s="43"/>
      <c r="E8" s="5">
        <v>348000</v>
      </c>
      <c r="F8" s="42">
        <v>0.66</v>
      </c>
      <c r="G8" s="5">
        <f t="shared" si="0"/>
        <v>577680</v>
      </c>
      <c r="H8" s="42">
        <v>0.3</v>
      </c>
      <c r="I8" s="5">
        <f t="shared" si="1"/>
        <v>750984</v>
      </c>
    </row>
    <row r="9" spans="1:9" ht="15.75" x14ac:dyDescent="0.25">
      <c r="A9" s="44" t="s">
        <v>7</v>
      </c>
      <c r="B9" s="44"/>
      <c r="C9" s="44"/>
      <c r="D9" s="44"/>
      <c r="E9" s="6">
        <v>370500</v>
      </c>
      <c r="F9" s="42">
        <v>0.66</v>
      </c>
      <c r="G9" s="6">
        <f t="shared" si="0"/>
        <v>615030</v>
      </c>
      <c r="H9" s="42">
        <v>0.3</v>
      </c>
      <c r="I9" s="6">
        <f t="shared" si="1"/>
        <v>799539</v>
      </c>
    </row>
    <row r="10" spans="1:9" ht="15.75" x14ac:dyDescent="0.25">
      <c r="A10" s="43" t="s">
        <v>8</v>
      </c>
      <c r="B10" s="43"/>
      <c r="C10" s="43"/>
      <c r="D10" s="43"/>
      <c r="E10" s="5">
        <v>4500</v>
      </c>
      <c r="F10" s="42">
        <v>0.66</v>
      </c>
      <c r="G10" s="5">
        <f t="shared" si="0"/>
        <v>7470</v>
      </c>
      <c r="H10" s="42">
        <v>0.3</v>
      </c>
      <c r="I10" s="5">
        <f t="shared" si="1"/>
        <v>9711</v>
      </c>
    </row>
    <row r="11" spans="1:9" ht="15.75" x14ac:dyDescent="0.25">
      <c r="A11" s="44" t="s">
        <v>9</v>
      </c>
      <c r="B11" s="44"/>
      <c r="C11" s="44"/>
      <c r="D11" s="44"/>
      <c r="E11" s="6">
        <v>34000</v>
      </c>
      <c r="F11" s="42">
        <v>0.66</v>
      </c>
      <c r="G11" s="6">
        <f t="shared" si="0"/>
        <v>56440</v>
      </c>
      <c r="H11" s="42">
        <v>0.3</v>
      </c>
      <c r="I11" s="6">
        <f t="shared" si="1"/>
        <v>73372</v>
      </c>
    </row>
    <row r="12" spans="1:9" ht="15.75" x14ac:dyDescent="0.25">
      <c r="A12" s="43" t="s">
        <v>10</v>
      </c>
      <c r="B12" s="43"/>
      <c r="C12" s="43"/>
      <c r="D12" s="43"/>
      <c r="E12" s="5">
        <v>23000</v>
      </c>
      <c r="F12" s="42">
        <v>0.66</v>
      </c>
      <c r="G12" s="5">
        <f t="shared" si="0"/>
        <v>38180</v>
      </c>
      <c r="H12" s="42">
        <v>0.3</v>
      </c>
      <c r="I12" s="5">
        <f t="shared" si="1"/>
        <v>49634</v>
      </c>
    </row>
    <row r="13" spans="1:9" ht="16.5" thickBot="1" x14ac:dyDescent="0.3">
      <c r="A13" s="2"/>
      <c r="B13" s="2"/>
      <c r="C13" s="2"/>
      <c r="D13" s="2"/>
      <c r="E13" s="3"/>
      <c r="F13" s="3"/>
      <c r="G13" s="3"/>
      <c r="H13" s="3"/>
      <c r="I13" s="3"/>
    </row>
    <row r="14" spans="1:9" ht="15.75" thickBot="1" x14ac:dyDescent="0.3">
      <c r="C14" s="56"/>
      <c r="D14" s="56"/>
      <c r="E14" s="56"/>
      <c r="F14" s="57">
        <v>44562</v>
      </c>
      <c r="G14" s="58">
        <v>44805</v>
      </c>
      <c r="H14" s="56"/>
    </row>
    <row r="15" spans="1:9" ht="15.75" thickBot="1" x14ac:dyDescent="0.3">
      <c r="C15" s="59" t="s">
        <v>67</v>
      </c>
      <c r="D15" s="60" t="s">
        <v>68</v>
      </c>
      <c r="E15" s="60" t="s">
        <v>69</v>
      </c>
      <c r="F15" s="61" t="s">
        <v>70</v>
      </c>
      <c r="G15" s="61" t="s">
        <v>70</v>
      </c>
      <c r="H15" s="62" t="s">
        <v>71</v>
      </c>
    </row>
    <row r="16" spans="1:9" ht="30.75" thickBot="1" x14ac:dyDescent="0.3">
      <c r="C16" s="63">
        <v>1</v>
      </c>
      <c r="D16" s="64" t="s">
        <v>72</v>
      </c>
      <c r="E16" s="65" t="s">
        <v>73</v>
      </c>
      <c r="F16" s="66">
        <v>348.5</v>
      </c>
      <c r="G16" s="67">
        <v>577.81299999999999</v>
      </c>
      <c r="H16" s="68" t="s">
        <v>74</v>
      </c>
    </row>
    <row r="17" spans="3:8" ht="15.75" thickBot="1" x14ac:dyDescent="0.3">
      <c r="C17" s="63">
        <v>2</v>
      </c>
      <c r="D17" s="64" t="s">
        <v>75</v>
      </c>
      <c r="E17" s="65" t="s">
        <v>73</v>
      </c>
      <c r="F17" s="66">
        <v>243.5</v>
      </c>
      <c r="G17" s="67">
        <v>403.72300000000001</v>
      </c>
      <c r="H17" s="68" t="s">
        <v>74</v>
      </c>
    </row>
    <row r="18" spans="3:8" ht="30.75" thickBot="1" x14ac:dyDescent="0.3">
      <c r="C18" s="63">
        <v>3</v>
      </c>
      <c r="D18" s="64" t="s">
        <v>76</v>
      </c>
      <c r="E18" s="65" t="s">
        <v>73</v>
      </c>
      <c r="F18" s="66" t="s">
        <v>77</v>
      </c>
      <c r="G18" s="67" t="s">
        <v>78</v>
      </c>
      <c r="H18" s="68" t="s">
        <v>74</v>
      </c>
    </row>
    <row r="19" spans="3:8" ht="30.75" thickBot="1" x14ac:dyDescent="0.3">
      <c r="C19" s="63">
        <v>4</v>
      </c>
      <c r="D19" s="64" t="s">
        <v>79</v>
      </c>
      <c r="E19" s="65" t="s">
        <v>73</v>
      </c>
      <c r="F19" s="66" t="s">
        <v>80</v>
      </c>
      <c r="G19" s="67" t="s">
        <v>81</v>
      </c>
      <c r="H19" s="68" t="s">
        <v>74</v>
      </c>
    </row>
    <row r="20" spans="3:8" ht="30.75" thickBot="1" x14ac:dyDescent="0.3">
      <c r="C20" s="63">
        <v>5</v>
      </c>
      <c r="D20" s="64" t="s">
        <v>82</v>
      </c>
      <c r="E20" s="65" t="s">
        <v>73</v>
      </c>
      <c r="F20" s="66" t="s">
        <v>83</v>
      </c>
      <c r="G20" s="67" t="s">
        <v>84</v>
      </c>
      <c r="H20" s="68" t="s">
        <v>74</v>
      </c>
    </row>
    <row r="21" spans="3:8" ht="30" x14ac:dyDescent="0.25">
      <c r="C21" s="74">
        <v>6</v>
      </c>
      <c r="D21" s="69" t="s">
        <v>85</v>
      </c>
      <c r="E21" s="76" t="s">
        <v>73</v>
      </c>
      <c r="F21" s="78" t="s">
        <v>87</v>
      </c>
      <c r="G21" s="78" t="s">
        <v>88</v>
      </c>
      <c r="H21" s="80" t="s">
        <v>74</v>
      </c>
    </row>
    <row r="22" spans="3:8" ht="15.75" thickBot="1" x14ac:dyDescent="0.3">
      <c r="C22" s="75"/>
      <c r="D22" s="64" t="s">
        <v>86</v>
      </c>
      <c r="E22" s="77"/>
      <c r="F22" s="79"/>
      <c r="G22" s="79"/>
      <c r="H22" s="81"/>
    </row>
    <row r="23" spans="3:8" ht="15.75" thickBot="1" x14ac:dyDescent="0.3">
      <c r="C23" s="63">
        <v>7</v>
      </c>
      <c r="D23" s="64" t="s">
        <v>89</v>
      </c>
      <c r="E23" s="65" t="s">
        <v>73</v>
      </c>
      <c r="F23" s="66">
        <v>348</v>
      </c>
      <c r="G23" s="67">
        <v>576.98400000000004</v>
      </c>
      <c r="H23" s="68" t="s">
        <v>74</v>
      </c>
    </row>
    <row r="24" spans="3:8" ht="15.75" thickBot="1" x14ac:dyDescent="0.3">
      <c r="C24" s="63">
        <v>8</v>
      </c>
      <c r="D24" s="64" t="s">
        <v>90</v>
      </c>
      <c r="E24" s="65" t="s">
        <v>73</v>
      </c>
      <c r="F24" s="66">
        <v>370.5</v>
      </c>
      <c r="G24" s="67">
        <v>614.28899999999999</v>
      </c>
      <c r="H24" s="68" t="s">
        <v>74</v>
      </c>
    </row>
    <row r="25" spans="3:8" ht="30.75" thickBot="1" x14ac:dyDescent="0.3">
      <c r="C25" s="63">
        <v>9</v>
      </c>
      <c r="D25" s="64" t="s">
        <v>91</v>
      </c>
      <c r="E25" s="65" t="s">
        <v>92</v>
      </c>
      <c r="F25" s="70">
        <v>4.5</v>
      </c>
      <c r="G25" s="67">
        <v>7.4610000000000003</v>
      </c>
      <c r="H25" s="68" t="s">
        <v>74</v>
      </c>
    </row>
    <row r="26" spans="3:8" ht="15.75" thickBot="1" x14ac:dyDescent="0.3">
      <c r="C26" s="63">
        <v>10</v>
      </c>
      <c r="D26" s="64" t="s">
        <v>93</v>
      </c>
      <c r="E26" s="65" t="s">
        <v>94</v>
      </c>
      <c r="F26" s="70">
        <v>34</v>
      </c>
      <c r="G26" s="67">
        <v>56.372</v>
      </c>
      <c r="H26" s="68" t="s">
        <v>74</v>
      </c>
    </row>
    <row r="27" spans="3:8" ht="15.75" thickBot="1" x14ac:dyDescent="0.3">
      <c r="C27" s="63">
        <v>11</v>
      </c>
      <c r="D27" s="64" t="s">
        <v>95</v>
      </c>
      <c r="E27" s="65" t="s">
        <v>94</v>
      </c>
      <c r="F27" s="70">
        <v>23</v>
      </c>
      <c r="G27" s="67">
        <v>38.134</v>
      </c>
      <c r="H27" s="68" t="s">
        <v>74</v>
      </c>
    </row>
    <row r="28" spans="3:8" ht="15.75" thickBot="1" x14ac:dyDescent="0.3">
      <c r="C28" s="71">
        <v>12</v>
      </c>
      <c r="D28" s="72" t="s">
        <v>96</v>
      </c>
      <c r="E28" s="72" t="s">
        <v>73</v>
      </c>
      <c r="F28" s="73">
        <v>0.25</v>
      </c>
      <c r="G28" s="72"/>
      <c r="H28" s="72"/>
    </row>
  </sheetData>
  <mergeCells count="17">
    <mergeCell ref="C21:C22"/>
    <mergeCell ref="E21:E22"/>
    <mergeCell ref="F21:F22"/>
    <mergeCell ref="G21:G22"/>
    <mergeCell ref="H21:H22"/>
    <mergeCell ref="A12:D12"/>
    <mergeCell ref="A6:D6"/>
    <mergeCell ref="A7:D7"/>
    <mergeCell ref="A5:D5"/>
    <mergeCell ref="A1:D1"/>
    <mergeCell ref="A2:D2"/>
    <mergeCell ref="A3:D3"/>
    <mergeCell ref="A4:D4"/>
    <mergeCell ref="A10:D10"/>
    <mergeCell ref="A11:D11"/>
    <mergeCell ref="A8:D8"/>
    <mergeCell ref="A9:D9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0"/>
  <sheetViews>
    <sheetView workbookViewId="0">
      <selection activeCell="I17" sqref="I17"/>
    </sheetView>
  </sheetViews>
  <sheetFormatPr baseColWidth="10" defaultRowHeight="15" x14ac:dyDescent="0.25"/>
  <cols>
    <col min="12" max="12" width="13.140625" bestFit="1" customWidth="1"/>
  </cols>
  <sheetData>
    <row r="1" spans="1:12" x14ac:dyDescent="0.25">
      <c r="D1" s="16">
        <v>44562</v>
      </c>
      <c r="E1" s="16">
        <v>44805</v>
      </c>
      <c r="F1" s="15" t="s">
        <v>19</v>
      </c>
    </row>
    <row r="2" spans="1:12" x14ac:dyDescent="0.25">
      <c r="B2" s="17" t="s">
        <v>12</v>
      </c>
      <c r="C2" s="13">
        <v>0.3</v>
      </c>
      <c r="D2" s="14">
        <f>+A12</f>
        <v>359.68340007637795</v>
      </c>
      <c r="E2" s="14">
        <f>+I12</f>
        <v>645.5304900000001</v>
      </c>
      <c r="F2" s="10">
        <f>+E2/D2*C2</f>
        <v>0.53841558147770219</v>
      </c>
    </row>
    <row r="3" spans="1:12" x14ac:dyDescent="0.25">
      <c r="B3" s="17" t="s">
        <v>13</v>
      </c>
      <c r="C3" s="13">
        <v>0.2</v>
      </c>
      <c r="D3" s="10">
        <f>+A11</f>
        <v>78.239999999999995</v>
      </c>
      <c r="E3" s="10">
        <f>+I11</f>
        <v>147.13</v>
      </c>
      <c r="F3" s="10">
        <f t="shared" ref="F3:F6" si="0">+E3/D3*C3</f>
        <v>0.37609918200408998</v>
      </c>
    </row>
    <row r="4" spans="1:12" x14ac:dyDescent="0.25">
      <c r="B4" s="17" t="s">
        <v>15</v>
      </c>
      <c r="C4" s="13">
        <v>0.15</v>
      </c>
      <c r="D4" s="10">
        <f>+A13</f>
        <v>934.3</v>
      </c>
      <c r="E4" s="10">
        <f>+I13</f>
        <v>1484.3</v>
      </c>
      <c r="F4" s="10">
        <f t="shared" si="0"/>
        <v>0.23830140211923365</v>
      </c>
    </row>
    <row r="5" spans="1:12" x14ac:dyDescent="0.25">
      <c r="B5" s="17" t="s">
        <v>14</v>
      </c>
      <c r="C5" s="13">
        <v>0.2</v>
      </c>
      <c r="D5" s="10">
        <v>110.25</v>
      </c>
      <c r="E5" s="10">
        <v>147.32</v>
      </c>
      <c r="F5" s="10">
        <f t="shared" si="0"/>
        <v>0.2672471655328798</v>
      </c>
      <c r="L5" s="12"/>
    </row>
    <row r="6" spans="1:12" x14ac:dyDescent="0.25">
      <c r="B6" s="17" t="s">
        <v>16</v>
      </c>
      <c r="C6" s="13">
        <v>0.15</v>
      </c>
      <c r="D6" s="10">
        <f>+A13</f>
        <v>934.3</v>
      </c>
      <c r="E6" s="10">
        <f>+I13</f>
        <v>1484.3</v>
      </c>
      <c r="F6" s="10">
        <f t="shared" si="0"/>
        <v>0.23830140211923365</v>
      </c>
      <c r="L6" s="12"/>
    </row>
    <row r="7" spans="1:12" x14ac:dyDescent="0.25">
      <c r="B7" s="10"/>
      <c r="C7" s="13"/>
      <c r="D7" s="10"/>
      <c r="E7" s="10"/>
      <c r="F7" s="18">
        <f>SUM(F2:F6)-1</f>
        <v>0.65836473325313927</v>
      </c>
      <c r="L7" s="12"/>
    </row>
    <row r="8" spans="1:12" x14ac:dyDescent="0.25">
      <c r="C8" s="11"/>
    </row>
    <row r="10" spans="1:12" x14ac:dyDescent="0.25">
      <c r="A10" s="7">
        <v>44562</v>
      </c>
      <c r="B10" s="7">
        <v>44593</v>
      </c>
      <c r="C10" s="7">
        <v>44621</v>
      </c>
      <c r="D10" s="7">
        <v>44652</v>
      </c>
      <c r="E10" s="7">
        <v>44682</v>
      </c>
      <c r="F10" s="7">
        <v>44713</v>
      </c>
      <c r="G10" s="7">
        <v>44743</v>
      </c>
      <c r="H10" s="7">
        <v>44774</v>
      </c>
      <c r="I10" s="7">
        <v>44805</v>
      </c>
    </row>
    <row r="11" spans="1:12" x14ac:dyDescent="0.25">
      <c r="A11" s="8">
        <v>78.239999999999995</v>
      </c>
      <c r="B11" s="8">
        <v>88.272599999999997</v>
      </c>
      <c r="C11" s="8">
        <v>96.54</v>
      </c>
      <c r="D11" s="8">
        <v>102.63</v>
      </c>
      <c r="E11" s="8">
        <v>112.76</v>
      </c>
      <c r="F11" s="8">
        <v>127.69499999999999</v>
      </c>
      <c r="G11" s="8">
        <v>137.64099999999999</v>
      </c>
      <c r="H11" s="8">
        <v>140.41300000000001</v>
      </c>
      <c r="I11" s="8">
        <v>147.13</v>
      </c>
    </row>
    <row r="12" spans="1:12" x14ac:dyDescent="0.25">
      <c r="A12" s="9">
        <v>359.68340007637795</v>
      </c>
      <c r="B12" s="9">
        <v>359.68340007637795</v>
      </c>
      <c r="C12" s="9">
        <v>422.23</v>
      </c>
      <c r="D12" s="9">
        <f>+C12*1.0741</f>
        <v>453.51724300000006</v>
      </c>
      <c r="E12" s="9">
        <f>+D12*1.079</f>
        <v>489.34510519700007</v>
      </c>
      <c r="F12" s="9">
        <f>+E12*1.0804</f>
        <v>528.6884516548389</v>
      </c>
      <c r="G12" s="9">
        <v>528.69000000000005</v>
      </c>
      <c r="H12" s="9">
        <f>+G12*1.1</f>
        <v>581.55900000000008</v>
      </c>
      <c r="I12" s="9">
        <f>+H12*1.11</f>
        <v>645.5304900000001</v>
      </c>
    </row>
    <row r="13" spans="1:12" x14ac:dyDescent="0.25">
      <c r="A13" s="10">
        <v>934.3</v>
      </c>
      <c r="B13" s="10">
        <v>978.6</v>
      </c>
      <c r="C13" s="10">
        <v>978.6</v>
      </c>
      <c r="D13" s="10">
        <v>1102</v>
      </c>
      <c r="E13" s="10">
        <v>1158.9000000000001</v>
      </c>
      <c r="F13" s="10">
        <v>1214.8</v>
      </c>
      <c r="G13" s="10">
        <v>1300.8</v>
      </c>
      <c r="H13" s="10">
        <v>1407.2</v>
      </c>
      <c r="I13" s="10">
        <v>1484.3</v>
      </c>
    </row>
    <row r="21" spans="1:11" x14ac:dyDescent="0.25">
      <c r="A21" s="51" t="s">
        <v>20</v>
      </c>
      <c r="B21" s="51" t="s">
        <v>21</v>
      </c>
      <c r="C21" s="19">
        <v>2022</v>
      </c>
      <c r="D21" s="19"/>
      <c r="E21" s="19"/>
      <c r="F21" s="19"/>
      <c r="J21" s="20"/>
    </row>
    <row r="22" spans="1:11" x14ac:dyDescent="0.25">
      <c r="A22" s="52"/>
      <c r="B22" s="52"/>
      <c r="C22" s="21" t="s">
        <v>22</v>
      </c>
      <c r="D22" s="21" t="s">
        <v>23</v>
      </c>
      <c r="E22" s="21" t="s">
        <v>24</v>
      </c>
      <c r="F22" s="22" t="s">
        <v>25</v>
      </c>
      <c r="G22" s="21" t="s">
        <v>26</v>
      </c>
      <c r="H22" s="21" t="s">
        <v>27</v>
      </c>
      <c r="I22" s="21" t="s">
        <v>28</v>
      </c>
      <c r="J22" s="23" t="s">
        <v>29</v>
      </c>
      <c r="K22" s="21" t="s">
        <v>30</v>
      </c>
    </row>
    <row r="23" spans="1:11" x14ac:dyDescent="0.25">
      <c r="A23" s="24"/>
      <c r="B23" s="24"/>
      <c r="J23" s="25"/>
    </row>
    <row r="24" spans="1:11" x14ac:dyDescent="0.25">
      <c r="A24" s="26"/>
      <c r="B24" s="27"/>
      <c r="J24" s="25"/>
    </row>
    <row r="25" spans="1:11" x14ac:dyDescent="0.25">
      <c r="A25" s="28" t="s">
        <v>31</v>
      </c>
      <c r="B25" s="29" t="s">
        <v>32</v>
      </c>
      <c r="C25" s="30">
        <v>934.33619002336945</v>
      </c>
      <c r="D25" s="30">
        <v>978.60325697028588</v>
      </c>
      <c r="E25" s="30">
        <v>1040.5419938330967</v>
      </c>
      <c r="F25" s="30">
        <v>1101.9533166314045</v>
      </c>
      <c r="G25" s="30">
        <v>1158.9222798841117</v>
      </c>
      <c r="H25" s="30">
        <v>1214.8</v>
      </c>
      <c r="I25" s="30">
        <v>1300.837282675061</v>
      </c>
      <c r="J25" s="31">
        <v>1407.1975423211811</v>
      </c>
      <c r="K25" s="30">
        <v>1484.3423363897232</v>
      </c>
    </row>
    <row r="28" spans="1:11" x14ac:dyDescent="0.25">
      <c r="A28" s="53" t="s">
        <v>33</v>
      </c>
      <c r="B28" s="53"/>
      <c r="C28" s="53"/>
    </row>
    <row r="29" spans="1:11" x14ac:dyDescent="0.25">
      <c r="A29" s="32" t="s">
        <v>34</v>
      </c>
      <c r="B29" s="54" t="s">
        <v>35</v>
      </c>
      <c r="C29" s="54"/>
    </row>
    <row r="30" spans="1:11" x14ac:dyDescent="0.25">
      <c r="A30" s="33" t="s">
        <v>36</v>
      </c>
      <c r="B30" s="55" t="s">
        <v>37</v>
      </c>
      <c r="C30" s="55"/>
    </row>
    <row r="31" spans="1:11" x14ac:dyDescent="0.25">
      <c r="A31" s="34" t="s">
        <v>38</v>
      </c>
      <c r="B31" s="49" t="s">
        <v>39</v>
      </c>
      <c r="C31" s="49"/>
    </row>
    <row r="32" spans="1:11" x14ac:dyDescent="0.25">
      <c r="A32" s="34" t="s">
        <v>40</v>
      </c>
      <c r="B32" s="49" t="s">
        <v>41</v>
      </c>
      <c r="C32" s="49"/>
    </row>
    <row r="33" spans="1:9" ht="22.5" x14ac:dyDescent="0.25">
      <c r="A33" s="35" t="s">
        <v>42</v>
      </c>
      <c r="B33" s="50" t="s">
        <v>43</v>
      </c>
      <c r="C33" s="50"/>
    </row>
    <row r="34" spans="1:9" x14ac:dyDescent="0.25">
      <c r="A34" s="34" t="s">
        <v>44</v>
      </c>
      <c r="B34" s="49" t="s">
        <v>45</v>
      </c>
      <c r="C34" s="49"/>
    </row>
    <row r="35" spans="1:9" ht="33.75" x14ac:dyDescent="0.25">
      <c r="A35" s="35" t="s">
        <v>46</v>
      </c>
      <c r="B35" s="50" t="s">
        <v>47</v>
      </c>
      <c r="C35" s="50"/>
    </row>
    <row r="36" spans="1:9" x14ac:dyDescent="0.25">
      <c r="A36" s="34" t="s">
        <v>48</v>
      </c>
      <c r="B36" s="49" t="s">
        <v>49</v>
      </c>
      <c r="C36" s="49"/>
    </row>
    <row r="38" spans="1:9" x14ac:dyDescent="0.25">
      <c r="A38" s="48" t="s">
        <v>50</v>
      </c>
      <c r="B38" s="48"/>
      <c r="C38" s="36"/>
      <c r="D38" s="36"/>
      <c r="E38" s="36" t="s">
        <v>51</v>
      </c>
      <c r="F38" s="48"/>
      <c r="G38" s="48"/>
    </row>
    <row r="39" spans="1:9" ht="31.5" x14ac:dyDescent="0.25">
      <c r="A39" s="37" t="s">
        <v>52</v>
      </c>
      <c r="B39" s="37" t="s">
        <v>53</v>
      </c>
      <c r="C39" s="37" t="s">
        <v>54</v>
      </c>
      <c r="D39" s="37" t="s">
        <v>55</v>
      </c>
      <c r="E39" s="37" t="s">
        <v>56</v>
      </c>
      <c r="F39" s="37" t="s">
        <v>57</v>
      </c>
      <c r="G39" s="37" t="s">
        <v>58</v>
      </c>
      <c r="H39" s="37" t="s">
        <v>59</v>
      </c>
      <c r="I39" s="37" t="s">
        <v>60</v>
      </c>
    </row>
    <row r="40" spans="1:9" ht="33.75" x14ac:dyDescent="0.25">
      <c r="A40" s="38" t="s">
        <v>37</v>
      </c>
      <c r="B40" s="38" t="s">
        <v>45</v>
      </c>
      <c r="C40" s="38" t="s">
        <v>62</v>
      </c>
      <c r="D40" s="38" t="s">
        <v>63</v>
      </c>
      <c r="E40" s="38" t="s">
        <v>49</v>
      </c>
      <c r="F40" s="39">
        <v>147129</v>
      </c>
      <c r="G40" s="40">
        <v>185600</v>
      </c>
      <c r="H40" s="41" t="s">
        <v>64</v>
      </c>
      <c r="I40" s="38" t="s">
        <v>61</v>
      </c>
    </row>
  </sheetData>
  <mergeCells count="13">
    <mergeCell ref="B31:C31"/>
    <mergeCell ref="A21:A22"/>
    <mergeCell ref="B21:B22"/>
    <mergeCell ref="A28:C28"/>
    <mergeCell ref="B29:C29"/>
    <mergeCell ref="B30:C30"/>
    <mergeCell ref="F38:G38"/>
    <mergeCell ref="B32:C32"/>
    <mergeCell ref="B33:C33"/>
    <mergeCell ref="B34:C34"/>
    <mergeCell ref="B35:C35"/>
    <mergeCell ref="B36:C36"/>
    <mergeCell ref="A38:B3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CALCULO- RESPALDO</vt:lpstr>
      <vt:lpstr>Hoja3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raraneda</dc:creator>
  <cp:lastModifiedBy>raraneda</cp:lastModifiedBy>
  <dcterms:created xsi:type="dcterms:W3CDTF">2022-01-04T11:46:59Z</dcterms:created>
  <dcterms:modified xsi:type="dcterms:W3CDTF">2023-01-17T11:58:37Z</dcterms:modified>
</cp:coreProperties>
</file>